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6" i="1"/>
  <c r="D13"/>
  <c r="B91"/>
  <c r="C91"/>
  <c r="D91"/>
  <c r="E91"/>
  <c r="H91"/>
  <c r="G91"/>
  <c r="F91"/>
  <c r="H98"/>
  <c r="G98"/>
  <c r="F54"/>
  <c r="H8"/>
  <c r="G8"/>
  <c r="F8"/>
  <c r="H51"/>
  <c r="G51"/>
  <c r="F51"/>
  <c r="F52" s="1"/>
  <c r="E51"/>
  <c r="D51"/>
  <c r="C51"/>
  <c r="B51"/>
  <c r="H28"/>
  <c r="G28"/>
  <c r="F28"/>
  <c r="E28"/>
  <c r="D28"/>
  <c r="C28"/>
  <c r="B28"/>
  <c r="E8"/>
  <c r="C64" l="1"/>
  <c r="C43"/>
  <c r="D11"/>
  <c r="D8"/>
  <c r="C96"/>
  <c r="D76"/>
  <c r="C8"/>
  <c r="B8"/>
  <c r="D43" l="1"/>
  <c r="F22"/>
  <c r="E76"/>
  <c r="D64"/>
  <c r="E11"/>
  <c r="C106" l="1"/>
  <c r="C103"/>
  <c r="B103"/>
  <c r="C100"/>
  <c r="C94"/>
  <c r="C92"/>
  <c r="C89"/>
  <c r="C87"/>
  <c r="C85"/>
  <c r="C83"/>
  <c r="C81"/>
  <c r="C78"/>
  <c r="B78"/>
  <c r="C74"/>
  <c r="C71"/>
  <c r="B71"/>
  <c r="C69"/>
  <c r="C66"/>
  <c r="C62"/>
  <c r="C60"/>
  <c r="C58"/>
  <c r="C55"/>
  <c r="B55"/>
  <c r="C47"/>
  <c r="C45"/>
  <c r="C40"/>
  <c r="B40"/>
  <c r="C38"/>
  <c r="C36"/>
  <c r="C33"/>
  <c r="C31"/>
  <c r="C24"/>
  <c r="C19"/>
  <c r="B19"/>
  <c r="C17"/>
  <c r="C6"/>
  <c r="B6"/>
  <c r="D103"/>
  <c r="E103"/>
  <c r="H103"/>
  <c r="G103"/>
  <c r="F103"/>
  <c r="D19"/>
  <c r="E19"/>
  <c r="G26"/>
  <c r="F76"/>
  <c r="E43"/>
  <c r="E64"/>
  <c r="D40"/>
  <c r="E40"/>
  <c r="C115" l="1"/>
  <c r="B115"/>
  <c r="B117" s="1"/>
  <c r="C104"/>
  <c r="C56"/>
  <c r="C41"/>
  <c r="C117"/>
  <c r="C9"/>
  <c r="C20"/>
  <c r="C29"/>
  <c r="C72"/>
  <c r="C79"/>
  <c r="C7"/>
  <c r="D106"/>
  <c r="D104"/>
  <c r="D100"/>
  <c r="D96"/>
  <c r="D94"/>
  <c r="D89"/>
  <c r="D87"/>
  <c r="D85"/>
  <c r="D81"/>
  <c r="D78"/>
  <c r="D74"/>
  <c r="D71"/>
  <c r="D72" s="1"/>
  <c r="D69"/>
  <c r="D66"/>
  <c r="D62"/>
  <c r="D60"/>
  <c r="D58"/>
  <c r="D55"/>
  <c r="D47"/>
  <c r="D45"/>
  <c r="D41"/>
  <c r="D38"/>
  <c r="D36"/>
  <c r="D33"/>
  <c r="D31"/>
  <c r="D29"/>
  <c r="D24"/>
  <c r="D20"/>
  <c r="D17"/>
  <c r="D6"/>
  <c r="H76"/>
  <c r="G76"/>
  <c r="G43"/>
  <c r="F43"/>
  <c r="D115" l="1"/>
  <c r="D117" s="1"/>
  <c r="C116"/>
  <c r="C118"/>
  <c r="D56"/>
  <c r="D79"/>
  <c r="D7"/>
  <c r="D9"/>
  <c r="D92"/>
  <c r="H111"/>
  <c r="H106"/>
  <c r="H100"/>
  <c r="H96"/>
  <c r="H89"/>
  <c r="H87"/>
  <c r="H85"/>
  <c r="H81"/>
  <c r="H78"/>
  <c r="H74"/>
  <c r="H71"/>
  <c r="H69"/>
  <c r="H66"/>
  <c r="H64"/>
  <c r="H62"/>
  <c r="H60"/>
  <c r="H58"/>
  <c r="H55"/>
  <c r="H47"/>
  <c r="H40"/>
  <c r="H38"/>
  <c r="H36"/>
  <c r="H33"/>
  <c r="H31"/>
  <c r="H24"/>
  <c r="H17"/>
  <c r="H15"/>
  <c r="H11"/>
  <c r="H9"/>
  <c r="G55"/>
  <c r="F55"/>
  <c r="E55"/>
  <c r="G64"/>
  <c r="F64"/>
  <c r="D116" l="1"/>
  <c r="H56"/>
  <c r="H6"/>
  <c r="E94"/>
  <c r="F94"/>
  <c r="G11"/>
  <c r="F6"/>
  <c r="H92"/>
  <c r="F62"/>
  <c r="E62"/>
  <c r="E78"/>
  <c r="E71"/>
  <c r="E6"/>
  <c r="F106"/>
  <c r="E106"/>
  <c r="F100"/>
  <c r="E100"/>
  <c r="F96"/>
  <c r="E96"/>
  <c r="F89"/>
  <c r="E89"/>
  <c r="F87"/>
  <c r="E87"/>
  <c r="F85"/>
  <c r="E85"/>
  <c r="F81"/>
  <c r="E81"/>
  <c r="F74"/>
  <c r="E74"/>
  <c r="F69"/>
  <c r="E69"/>
  <c r="F66"/>
  <c r="E66"/>
  <c r="F60"/>
  <c r="E60"/>
  <c r="F58"/>
  <c r="E58"/>
  <c r="F47"/>
  <c r="E47"/>
  <c r="F45"/>
  <c r="E45"/>
  <c r="F38"/>
  <c r="E38"/>
  <c r="F36"/>
  <c r="E36"/>
  <c r="F33"/>
  <c r="E33"/>
  <c r="F31"/>
  <c r="E31"/>
  <c r="F24"/>
  <c r="E24"/>
  <c r="F17"/>
  <c r="E17"/>
  <c r="F15"/>
  <c r="F11"/>
  <c r="E115" l="1"/>
  <c r="E117" s="1"/>
  <c r="D118"/>
  <c r="E9"/>
  <c r="F9"/>
  <c r="F7"/>
  <c r="F92"/>
  <c r="G17"/>
  <c r="G15"/>
  <c r="G6"/>
  <c r="G62"/>
  <c r="E7"/>
  <c r="G100"/>
  <c r="E56"/>
  <c r="H29"/>
  <c r="F29"/>
  <c r="E29"/>
  <c r="E92"/>
  <c r="G106"/>
  <c r="G96"/>
  <c r="G81"/>
  <c r="G85"/>
  <c r="G87"/>
  <c r="G89"/>
  <c r="G74"/>
  <c r="G66"/>
  <c r="G69"/>
  <c r="G60"/>
  <c r="G58"/>
  <c r="G45"/>
  <c r="G47"/>
  <c r="G38"/>
  <c r="G36"/>
  <c r="G33"/>
  <c r="G31"/>
  <c r="G24"/>
  <c r="G40"/>
  <c r="H41" s="1"/>
  <c r="G71"/>
  <c r="H72" s="1"/>
  <c r="G78"/>
  <c r="H79" s="1"/>
  <c r="H104"/>
  <c r="G111"/>
  <c r="E20"/>
  <c r="E79"/>
  <c r="F78"/>
  <c r="F79" s="1"/>
  <c r="H7" l="1"/>
  <c r="G56"/>
  <c r="F56"/>
  <c r="G79"/>
  <c r="G9"/>
  <c r="G7"/>
  <c r="G29" l="1"/>
  <c r="F71" l="1"/>
  <c r="E72"/>
  <c r="F40"/>
  <c r="E41"/>
  <c r="E104"/>
  <c r="G104" l="1"/>
  <c r="F104"/>
  <c r="G72"/>
  <c r="F72"/>
  <c r="F41"/>
  <c r="G41"/>
  <c r="G92"/>
  <c r="E118" l="1"/>
  <c r="E116"/>
  <c r="H22"/>
  <c r="G22"/>
  <c r="G19"/>
  <c r="G115" s="1"/>
  <c r="H19"/>
  <c r="H115" s="1"/>
  <c r="F19"/>
  <c r="F115" s="1"/>
  <c r="F20" l="1"/>
  <c r="H20"/>
  <c r="F116"/>
  <c r="F117"/>
  <c r="F118" s="1"/>
  <c r="G116"/>
  <c r="G117"/>
  <c r="H117"/>
  <c r="H116"/>
  <c r="G20"/>
  <c r="H118" l="1"/>
  <c r="G118"/>
</calcChain>
</file>

<file path=xl/sharedStrings.xml><?xml version="1.0" encoding="utf-8"?>
<sst xmlns="http://schemas.openxmlformats.org/spreadsheetml/2006/main" count="138" uniqueCount="66">
  <si>
    <t>(тыс. руб.)</t>
  </si>
  <si>
    <t>Наименование расходов</t>
  </si>
  <si>
    <t>Общегосударственные вопросы</t>
  </si>
  <si>
    <t>темп роста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</si>
  <si>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</si>
  <si>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</si>
  <si>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</si>
  <si>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</si>
  <si>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</si>
  <si>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</si>
  <si>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</si>
  <si>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</si>
  <si>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>Жилищно-коммунальное хозяйство</t>
  </si>
  <si>
    <t xml:space="preserve">     - в том числе  жилищное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</si>
  <si>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</si>
  <si>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</si>
  <si>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</si>
  <si>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</si>
  <si>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</si>
  <si>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 xml:space="preserve">    - в том числе периодическая печать и издательства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</si>
  <si>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</si>
  <si>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</si>
  <si>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</si>
  <si>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</si>
  <si>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</si>
  <si>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</si>
  <si>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</si>
  <si>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</si>
  <si>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</si>
  <si>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</si>
  <si>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</si>
  <si>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</si>
  <si>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 xml:space="preserve">     - в том числе  обеспечение проведения выборов</t>
  </si>
  <si>
    <t>Приложение 2</t>
  </si>
  <si>
    <t xml:space="preserve">    - в том числе др. вопросы в области культуры</t>
  </si>
  <si>
    <t xml:space="preserve">     - в том числе  судебная система</t>
  </si>
  <si>
    <t xml:space="preserve">    - в том числе др. вопросы в области соц. политики</t>
  </si>
  <si>
    <t xml:space="preserve">     - в том числе  дорожное хозяйство (дорож. фонды)</t>
  </si>
  <si>
    <t xml:space="preserve">     - в том числе  др. вопр. в области нац. экономики</t>
  </si>
  <si>
    <t xml:space="preserve">    - в том числе др. вопросы в области ФКиС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</si>
  <si>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</si>
  <si>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</si>
  <si>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- в том числе  дополнительное образование детей</t>
  </si>
  <si>
    <t xml:space="preserve">                                                  (**)  проектные показатели предстоящего трехлетия</t>
  </si>
  <si>
    <t xml:space="preserve">    - в том числе физическая культура</t>
  </si>
  <si>
    <t xml:space="preserve">    - в том числе  проф. подготовка и повыш. квалифик.</t>
  </si>
  <si>
    <t>Культура и кинематография</t>
  </si>
  <si>
    <t>2019 г.</t>
  </si>
  <si>
    <t>2023 г.  (**)</t>
  </si>
  <si>
    <t xml:space="preserve">     - в том числе  др. вопросы в области ЖКХ</t>
  </si>
  <si>
    <t xml:space="preserve">     - в том числе  гражданская оборона</t>
  </si>
  <si>
    <t xml:space="preserve">     - в том числе  защита от чрезвыч. ситуаций (и ГО)</t>
  </si>
  <si>
    <t xml:space="preserve">    - в том числе др. вопросы в области СМИ</t>
  </si>
  <si>
    <t>2020 г.</t>
  </si>
  <si>
    <t>2024 г.  (**)</t>
  </si>
  <si>
    <t xml:space="preserve">    - в том числе  молодежная политика</t>
  </si>
  <si>
    <t>Динамика  расходов бюджета ЗАТО Железногорск в 2019-2025 годах</t>
  </si>
  <si>
    <t>2021 г.</t>
  </si>
  <si>
    <t>2022 г.  (*)</t>
  </si>
  <si>
    <t>2025 г.  (**)</t>
  </si>
  <si>
    <t>в т. ч. без возмещ. затрат теплоснабж. организ.</t>
  </si>
  <si>
    <t xml:space="preserve">        Председатель Счетной палаты ЗАТО Железногорск</t>
  </si>
  <si>
    <t xml:space="preserve">                                                  (*)  текущие утвержденные показатели действующего года</t>
  </si>
  <si>
    <t>Охрана окружающей среды</t>
  </si>
  <si>
    <t xml:space="preserve">    - в том числе  др. вопросы в этой области</t>
  </si>
  <si>
    <t xml:space="preserve">    - в том числе спорт высших достижений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</si>
</sst>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_-* #,##0.0_р_._-;\-* #,##0.0_р_._-;_-* &quot;-&quot;?_р_._-;_-@_-"/>
    <numFmt numFmtId="166" formatCode="0.0%"/>
  </numFmts>
  <fonts count="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2" borderId="4">
      <alignment horizontal="right" vertical="top" shrinkToFit="1"/>
    </xf>
    <xf numFmtId="4" fontId="17" fillId="2" borderId="4">
      <alignment horizontal="right" vertical="top" shrinkToFit="1"/>
    </xf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6" fontId="8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10" fillId="0" borderId="1" xfId="0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166" fontId="13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14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right"/>
    </xf>
    <xf numFmtId="166" fontId="7" fillId="3" borderId="1" xfId="0" applyNumberFormat="1" applyFont="1" applyFill="1" applyBorder="1" applyAlignment="1">
      <alignment horizontal="right"/>
    </xf>
    <xf numFmtId="166" fontId="5" fillId="3" borderId="1" xfId="0" applyNumberFormat="1" applyFont="1" applyFill="1" applyBorder="1" applyAlignment="1">
      <alignment horizontal="right"/>
    </xf>
    <xf numFmtId="0" fontId="9" fillId="4" borderId="3" xfId="0" applyFont="1" applyFill="1" applyBorder="1"/>
    <xf numFmtId="164" fontId="6" fillId="4" borderId="1" xfId="0" applyNumberFormat="1" applyFont="1" applyFill="1" applyBorder="1" applyAlignment="1">
      <alignment horizontal="center"/>
    </xf>
    <xf numFmtId="166" fontId="7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9" fillId="4" borderId="1" xfId="0" applyFont="1" applyFill="1" applyBorder="1"/>
  </cellXfs>
  <cellStyles count="3">
    <cellStyle name="xl39" xfId="1"/>
    <cellStyle name="xl41" xfId="2"/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F8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"/>
  <sheetViews>
    <sheetView tabSelected="1" topLeftCell="A88" zoomScaleNormal="100" workbookViewId="0">
      <selection activeCell="F26" sqref="F26"/>
    </sheetView>
  </sheetViews>
  <sheetFormatPr defaultRowHeight="15"/>
  <cols>
    <col min="1" max="1" width="41.7109375" customWidth="1"/>
    <col min="2" max="3" width="12.5703125" customWidth="1"/>
    <col min="4" max="5" width="12.85546875" customWidth="1"/>
    <col min="6" max="6" width="12.5703125" customWidth="1"/>
    <col min="7" max="7" width="12.42578125" customWidth="1"/>
    <col min="8" max="8" width="12.85546875" customWidth="1"/>
  </cols>
  <sheetData>
    <row r="1" spans="1:8" ht="15.75">
      <c r="B1" s="3"/>
      <c r="C1" s="3"/>
      <c r="D1" s="3"/>
      <c r="E1" s="3"/>
      <c r="F1" s="2"/>
      <c r="H1" s="20" t="s">
        <v>33</v>
      </c>
    </row>
    <row r="2" spans="1:8" ht="15.75">
      <c r="A2" s="30" t="s">
        <v>56</v>
      </c>
      <c r="B2" s="30"/>
      <c r="C2" s="30"/>
      <c r="D2" s="30"/>
      <c r="E2" s="30"/>
      <c r="F2" s="30"/>
      <c r="G2" s="30"/>
      <c r="H2" s="30"/>
    </row>
    <row r="3" spans="1:8" ht="15.75">
      <c r="A3" s="30" t="s">
        <v>0</v>
      </c>
      <c r="B3" s="30"/>
      <c r="C3" s="30"/>
      <c r="D3" s="30"/>
      <c r="E3" s="30"/>
      <c r="F3" s="30"/>
      <c r="G3" s="30"/>
      <c r="H3" s="30"/>
    </row>
    <row r="4" spans="1:8" ht="8.25" customHeight="1" thickBot="1">
      <c r="A4" s="3"/>
      <c r="B4" s="3"/>
      <c r="C4" s="3"/>
      <c r="D4" s="3"/>
      <c r="E4" s="3"/>
      <c r="F4" s="3"/>
      <c r="G4" s="3"/>
      <c r="H4" s="3"/>
    </row>
    <row r="5" spans="1:8" ht="17.25" customHeight="1" thickBot="1">
      <c r="A5" s="21" t="s">
        <v>1</v>
      </c>
      <c r="B5" s="21" t="s">
        <v>47</v>
      </c>
      <c r="C5" s="21" t="s">
        <v>53</v>
      </c>
      <c r="D5" s="21" t="s">
        <v>57</v>
      </c>
      <c r="E5" s="21" t="s">
        <v>58</v>
      </c>
      <c r="F5" s="21" t="s">
        <v>48</v>
      </c>
      <c r="G5" s="21" t="s">
        <v>54</v>
      </c>
      <c r="H5" s="21" t="s">
        <v>59</v>
      </c>
    </row>
    <row r="6" spans="1:8">
      <c r="A6" s="25" t="s">
        <v>2</v>
      </c>
      <c r="B6" s="26">
        <f t="shared" ref="B6:C6" si="0">B8+B10+B12+B14+B16</f>
        <v>350087.30517000001</v>
      </c>
      <c r="C6" s="26">
        <f t="shared" si="0"/>
        <v>351565.35580000002</v>
      </c>
      <c r="D6" s="26">
        <f t="shared" ref="D6" si="1">D8+D10+D12+D14+D16</f>
        <v>376327.56819999998</v>
      </c>
      <c r="E6" s="26">
        <f t="shared" ref="E6:G6" si="2">E8+E10+E12+E14+E16</f>
        <v>479224.83685000002</v>
      </c>
      <c r="F6" s="26">
        <f t="shared" si="2"/>
        <v>452563.56699999998</v>
      </c>
      <c r="G6" s="26">
        <f t="shared" si="2"/>
        <v>409727.32</v>
      </c>
      <c r="H6" s="26">
        <f t="shared" ref="H6" si="3">H8+H10+H12+H14+H16</f>
        <v>397118.22</v>
      </c>
    </row>
    <row r="7" spans="1:8">
      <c r="A7" s="6" t="s">
        <v>3</v>
      </c>
      <c r="B7" s="27"/>
      <c r="C7" s="27">
        <f t="shared" ref="C7" si="4">C6/B6</f>
        <v>1.0042219486630122</v>
      </c>
      <c r="D7" s="27">
        <f t="shared" ref="D7" si="5">D6/C6</f>
        <v>1.0704341653450256</v>
      </c>
      <c r="E7" s="27">
        <f t="shared" ref="E7" si="6">E6/D6</f>
        <v>1.2734247430826409</v>
      </c>
      <c r="F7" s="27">
        <f t="shared" ref="F7" si="7">F6/E6</f>
        <v>0.94436584291989611</v>
      </c>
      <c r="G7" s="27">
        <f t="shared" ref="G7:H7" si="8">G6/F6</f>
        <v>0.90534755750676688</v>
      </c>
      <c r="H7" s="27">
        <f t="shared" si="8"/>
        <v>0.96922563035337739</v>
      </c>
    </row>
    <row r="8" spans="1:8">
      <c r="A8" s="5" t="s">
        <v>4</v>
      </c>
      <c r="B8" s="19">
        <f>2132.26373+14034.41221+130081.22146+13102.30807</f>
        <v>159350.20547000002</v>
      </c>
      <c r="C8" s="19">
        <f>2394.98852+16582.0082+125098.75562+13090.27539</f>
        <v>157166.02773</v>
      </c>
      <c r="D8" s="19">
        <f>2746.02881+14215.24432+137132.30697+16572.09748</f>
        <v>170665.67758000002</v>
      </c>
      <c r="E8" s="19">
        <f>2959.918+17179.62+153695.923+20072.606</f>
        <v>193908.06700000001</v>
      </c>
      <c r="F8" s="19">
        <f>3216.769+17806.856+159647.191+20988.145</f>
        <v>201658.96099999998</v>
      </c>
      <c r="G8" s="19">
        <f>3216.769+17806.856+159225.029+20988.145</f>
        <v>201236.799</v>
      </c>
      <c r="H8" s="19">
        <f>3216.769+17806.856+159225.029+20988.145</f>
        <v>201236.799</v>
      </c>
    </row>
    <row r="9" spans="1:8">
      <c r="A9" s="6" t="s">
        <v>3</v>
      </c>
      <c r="B9" s="7"/>
      <c r="C9" s="7">
        <f t="shared" ref="C9" si="9">C8/B8</f>
        <v>0.98629322294528687</v>
      </c>
      <c r="D9" s="7">
        <f t="shared" ref="D9:D13" si="10">D8/C8</f>
        <v>1.0858941976518708</v>
      </c>
      <c r="E9" s="7">
        <f t="shared" ref="E9" si="11">E8/D8</f>
        <v>1.1361866647680525</v>
      </c>
      <c r="F9" s="7">
        <f t="shared" ref="F9" si="12">F8/E8</f>
        <v>1.0399720038465443</v>
      </c>
      <c r="G9" s="7">
        <f t="shared" ref="G9:H9" si="13">G8/F8</f>
        <v>0.99790655472037282</v>
      </c>
      <c r="H9" s="7">
        <f t="shared" si="13"/>
        <v>1</v>
      </c>
    </row>
    <row r="10" spans="1:8">
      <c r="A10" s="5" t="s">
        <v>35</v>
      </c>
      <c r="B10" s="19">
        <v>0</v>
      </c>
      <c r="C10" s="19">
        <v>19.5</v>
      </c>
      <c r="D10" s="19">
        <v>18.399999999999999</v>
      </c>
      <c r="E10" s="19">
        <v>191.3</v>
      </c>
      <c r="F10" s="19">
        <v>5.8</v>
      </c>
      <c r="G10" s="19">
        <v>5.0999999999999996</v>
      </c>
      <c r="H10" s="19">
        <v>0</v>
      </c>
    </row>
    <row r="11" spans="1:8">
      <c r="A11" s="6" t="s">
        <v>3</v>
      </c>
      <c r="B11" s="7"/>
      <c r="C11" s="7"/>
      <c r="D11" s="7">
        <f t="shared" si="10"/>
        <v>0.94358974358974357</v>
      </c>
      <c r="E11" s="7">
        <f t="shared" ref="E11" si="14">E10/D10</f>
        <v>10.396739130434783</v>
      </c>
      <c r="F11" s="7">
        <f>F10/E10</f>
        <v>3.0318870883429164E-2</v>
      </c>
      <c r="G11" s="7">
        <f>G10/F10</f>
        <v>0.87931034482758619</v>
      </c>
      <c r="H11" s="7">
        <f>H10/G10</f>
        <v>0</v>
      </c>
    </row>
    <row r="12" spans="1:8">
      <c r="A12" s="5" t="s">
        <v>32</v>
      </c>
      <c r="B12" s="19">
        <v>0</v>
      </c>
      <c r="C12" s="19">
        <v>11989.18744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</row>
    <row r="13" spans="1:8">
      <c r="A13" s="6" t="s">
        <v>3</v>
      </c>
      <c r="B13" s="7"/>
      <c r="C13" s="7"/>
      <c r="D13" s="7">
        <f t="shared" si="10"/>
        <v>0</v>
      </c>
      <c r="E13" s="7"/>
      <c r="F13" s="7"/>
      <c r="G13" s="7"/>
      <c r="H13" s="7"/>
    </row>
    <row r="14" spans="1:8">
      <c r="A14" s="5" t="s">
        <v>5</v>
      </c>
      <c r="B14" s="19">
        <v>0</v>
      </c>
      <c r="C14" s="19">
        <v>0</v>
      </c>
      <c r="D14" s="19">
        <v>0</v>
      </c>
      <c r="E14" s="19">
        <v>1200.8009999999999</v>
      </c>
      <c r="F14" s="19">
        <v>1500</v>
      </c>
      <c r="G14" s="19">
        <v>1500</v>
      </c>
      <c r="H14" s="19">
        <v>1500</v>
      </c>
    </row>
    <row r="15" spans="1:8">
      <c r="A15" s="6" t="s">
        <v>3</v>
      </c>
      <c r="B15" s="7"/>
      <c r="C15" s="7"/>
      <c r="D15" s="7"/>
      <c r="E15" s="7"/>
      <c r="F15" s="7">
        <f>F14/E14</f>
        <v>1.2491661815737996</v>
      </c>
      <c r="G15" s="7">
        <f>G14/F14</f>
        <v>1</v>
      </c>
      <c r="H15" s="7">
        <f>H14/G14</f>
        <v>1</v>
      </c>
    </row>
    <row r="16" spans="1:8">
      <c r="A16" s="5" t="s">
        <v>6</v>
      </c>
      <c r="B16" s="19">
        <v>190737.09969999999</v>
      </c>
      <c r="C16" s="19">
        <v>182390.64063000001</v>
      </c>
      <c r="D16" s="19">
        <v>205643.49062</v>
      </c>
      <c r="E16" s="19">
        <v>283924.66885000002</v>
      </c>
      <c r="F16" s="19">
        <v>249398.80600000001</v>
      </c>
      <c r="G16" s="19">
        <v>206985.421</v>
      </c>
      <c r="H16" s="19">
        <v>194381.421</v>
      </c>
    </row>
    <row r="17" spans="1:8">
      <c r="A17" s="6" t="s">
        <v>3</v>
      </c>
      <c r="B17" s="7"/>
      <c r="C17" s="7">
        <f t="shared" ref="C17" si="15">C16/B16</f>
        <v>0.95624102975704428</v>
      </c>
      <c r="D17" s="7">
        <f t="shared" ref="D17" si="16">D16/C16</f>
        <v>1.1274892719806331</v>
      </c>
      <c r="E17" s="7">
        <f t="shared" ref="E17" si="17">E16/D16</f>
        <v>1.3806645082418512</v>
      </c>
      <c r="F17" s="7">
        <f t="shared" ref="F17" si="18">F16/E16</f>
        <v>0.87839780534096412</v>
      </c>
      <c r="G17" s="7">
        <f t="shared" ref="G17:H17" si="19">G16/F16</f>
        <v>0.82993749777615211</v>
      </c>
      <c r="H17" s="7">
        <f t="shared" si="19"/>
        <v>0.93910682240755494</v>
      </c>
    </row>
    <row r="18" spans="1:8" ht="10.5" customHeight="1">
      <c r="A18" s="6"/>
      <c r="B18" s="7"/>
      <c r="C18" s="7"/>
      <c r="D18" s="7"/>
      <c r="E18" s="7"/>
      <c r="F18" s="7"/>
      <c r="G18" s="7"/>
      <c r="H18" s="7"/>
    </row>
    <row r="19" spans="1:8">
      <c r="A19" s="25" t="s">
        <v>7</v>
      </c>
      <c r="B19" s="26">
        <f t="shared" ref="B19:C19" si="20">B21+B23+B25</f>
        <v>22461.485830000001</v>
      </c>
      <c r="C19" s="26">
        <f t="shared" si="20"/>
        <v>23693.9797</v>
      </c>
      <c r="D19" s="26">
        <f t="shared" ref="D19:H19" si="21">D21+D23+D25</f>
        <v>24382.350610000001</v>
      </c>
      <c r="E19" s="26">
        <f t="shared" si="21"/>
        <v>29352.330900000001</v>
      </c>
      <c r="F19" s="26">
        <f t="shared" si="21"/>
        <v>30089.091</v>
      </c>
      <c r="G19" s="26">
        <f t="shared" si="21"/>
        <v>28838.841</v>
      </c>
      <c r="H19" s="26">
        <f t="shared" si="21"/>
        <v>28738.739999999998</v>
      </c>
    </row>
    <row r="20" spans="1:8">
      <c r="A20" s="6" t="s">
        <v>3</v>
      </c>
      <c r="B20" s="27"/>
      <c r="C20" s="27">
        <f t="shared" ref="C20" si="22">C19/B19</f>
        <v>1.054871431005417</v>
      </c>
      <c r="D20" s="27">
        <f t="shared" ref="D20" si="23">D19/C19</f>
        <v>1.0290525660406471</v>
      </c>
      <c r="E20" s="27">
        <f t="shared" ref="E20" si="24">E19/D19</f>
        <v>1.2038351580409827</v>
      </c>
      <c r="F20" s="27">
        <f t="shared" ref="F20" si="25">F19/E19</f>
        <v>1.0251005653523755</v>
      </c>
      <c r="G20" s="27">
        <f t="shared" ref="G20:H20" si="26">G19/F19</f>
        <v>0.95844839579899577</v>
      </c>
      <c r="H20" s="27">
        <f t="shared" si="26"/>
        <v>0.99652895204769143</v>
      </c>
    </row>
    <row r="21" spans="1:8">
      <c r="A21" s="5" t="s">
        <v>50</v>
      </c>
      <c r="B21" s="19"/>
      <c r="C21" s="19"/>
      <c r="D21" s="19"/>
      <c r="E21" s="19">
        <v>10153.1319</v>
      </c>
      <c r="F21" s="19">
        <v>9695.7099999999991</v>
      </c>
      <c r="G21" s="19">
        <v>9695.7099999999991</v>
      </c>
      <c r="H21" s="19">
        <v>9695.7099999999991</v>
      </c>
    </row>
    <row r="22" spans="1:8">
      <c r="A22" s="6" t="s">
        <v>3</v>
      </c>
      <c r="B22" s="7"/>
      <c r="C22" s="7"/>
      <c r="D22" s="7"/>
      <c r="E22" s="7"/>
      <c r="F22" s="7">
        <f t="shared" ref="F22:F26" si="27">F21/E21</f>
        <v>0.95494770436302501</v>
      </c>
      <c r="G22" s="7">
        <f t="shared" ref="G22" si="28">G21/F21</f>
        <v>1</v>
      </c>
      <c r="H22" s="7">
        <f t="shared" ref="H22" si="29">H21/G21</f>
        <v>1</v>
      </c>
    </row>
    <row r="23" spans="1:8">
      <c r="A23" s="5" t="s">
        <v>51</v>
      </c>
      <c r="B23" s="19">
        <v>22461.485830000001</v>
      </c>
      <c r="C23" s="19">
        <v>23693.9797</v>
      </c>
      <c r="D23" s="19">
        <v>24382.350610000001</v>
      </c>
      <c r="E23" s="19">
        <v>18253.981</v>
      </c>
      <c r="F23" s="19">
        <v>19393.381000000001</v>
      </c>
      <c r="G23" s="19">
        <v>19143.131000000001</v>
      </c>
      <c r="H23" s="19">
        <v>19043.03</v>
      </c>
    </row>
    <row r="24" spans="1:8">
      <c r="A24" s="6" t="s">
        <v>3</v>
      </c>
      <c r="B24" s="7"/>
      <c r="C24" s="7">
        <f t="shared" ref="C24" si="30">C23/B23</f>
        <v>1.054871431005417</v>
      </c>
      <c r="D24" s="7">
        <f t="shared" ref="D24" si="31">D23/C23</f>
        <v>1.0290525660406471</v>
      </c>
      <c r="E24" s="7">
        <f t="shared" ref="E24" si="32">E23/D23</f>
        <v>0.74865550463019936</v>
      </c>
      <c r="F24" s="7">
        <f t="shared" si="27"/>
        <v>1.0624192607628988</v>
      </c>
      <c r="G24" s="7">
        <f t="shared" ref="G24:H26" si="33">G23/F23</f>
        <v>0.98709611284386156</v>
      </c>
      <c r="H24" s="7">
        <f t="shared" si="33"/>
        <v>0.99477091809067164</v>
      </c>
    </row>
    <row r="25" spans="1:8">
      <c r="A25" s="5" t="s">
        <v>8</v>
      </c>
      <c r="B25" s="19">
        <v>0</v>
      </c>
      <c r="C25" s="19">
        <v>0</v>
      </c>
      <c r="D25" s="19">
        <v>0</v>
      </c>
      <c r="E25" s="19">
        <v>945.21799999999996</v>
      </c>
      <c r="F25" s="19">
        <v>1000</v>
      </c>
      <c r="G25" s="19">
        <v>0</v>
      </c>
      <c r="H25" s="19">
        <v>0</v>
      </c>
    </row>
    <row r="26" spans="1:8">
      <c r="A26" s="6" t="s">
        <v>3</v>
      </c>
      <c r="B26" s="7"/>
      <c r="C26" s="7"/>
      <c r="D26" s="7"/>
      <c r="E26" s="7"/>
      <c r="F26" s="7">
        <f t="shared" si="27"/>
        <v>1.057957000395676</v>
      </c>
      <c r="G26" s="7">
        <f t="shared" si="33"/>
        <v>0</v>
      </c>
      <c r="H26" s="7"/>
    </row>
    <row r="27" spans="1:8" ht="10.5" customHeight="1">
      <c r="A27" s="6"/>
      <c r="B27" s="7"/>
      <c r="C27" s="7"/>
      <c r="D27" s="7"/>
      <c r="E27" s="7"/>
      <c r="F27" s="7"/>
      <c r="G27" s="7"/>
      <c r="H27" s="7"/>
    </row>
    <row r="28" spans="1:8">
      <c r="A28" s="25" t="s">
        <v>9</v>
      </c>
      <c r="B28" s="26">
        <f t="shared" ref="B28:H28" si="34">B30+B32+B34+B37</f>
        <v>451692.72431000002</v>
      </c>
      <c r="C28" s="26">
        <f t="shared" si="34"/>
        <v>410003.15769999998</v>
      </c>
      <c r="D28" s="26">
        <f t="shared" si="34"/>
        <v>427222.99608000007</v>
      </c>
      <c r="E28" s="26">
        <f t="shared" si="34"/>
        <v>562909.95668000006</v>
      </c>
      <c r="F28" s="26">
        <f t="shared" si="34"/>
        <v>408154.56890000001</v>
      </c>
      <c r="G28" s="26">
        <f t="shared" si="34"/>
        <v>389248.65799999994</v>
      </c>
      <c r="H28" s="26">
        <f t="shared" si="34"/>
        <v>387988.65799999994</v>
      </c>
    </row>
    <row r="29" spans="1:8">
      <c r="A29" s="6" t="s">
        <v>3</v>
      </c>
      <c r="B29" s="27"/>
      <c r="C29" s="27">
        <f t="shared" ref="C29" si="35">C28/B28</f>
        <v>0.90770370128568156</v>
      </c>
      <c r="D29" s="27">
        <f t="shared" ref="D29" si="36">D28/C28</f>
        <v>1.0419992823386981</v>
      </c>
      <c r="E29" s="27">
        <f t="shared" ref="E29" si="37">E28/D28</f>
        <v>1.3176021933393112</v>
      </c>
      <c r="F29" s="27">
        <f t="shared" ref="F29" si="38">F28/E28</f>
        <v>0.7250796758104342</v>
      </c>
      <c r="G29" s="27">
        <f t="shared" ref="G29:H29" si="39">G28/F28</f>
        <v>0.95367953138206296</v>
      </c>
      <c r="H29" s="27">
        <f t="shared" si="39"/>
        <v>0.99676299462026663</v>
      </c>
    </row>
    <row r="30" spans="1:8">
      <c r="A30" s="5" t="s">
        <v>10</v>
      </c>
      <c r="B30" s="19">
        <v>9597.1010000000006</v>
      </c>
      <c r="C30" s="19">
        <v>12291.352849999999</v>
      </c>
      <c r="D30" s="19">
        <v>9844.0469300000004</v>
      </c>
      <c r="E30" s="19">
        <v>9870.0480000000007</v>
      </c>
      <c r="F30" s="19">
        <v>10034.334999999999</v>
      </c>
      <c r="G30" s="19">
        <v>10034.334999999999</v>
      </c>
      <c r="H30" s="19">
        <v>10034.334999999999</v>
      </c>
    </row>
    <row r="31" spans="1:8">
      <c r="A31" s="6" t="s">
        <v>3</v>
      </c>
      <c r="B31" s="7"/>
      <c r="C31" s="7">
        <f t="shared" ref="C31" si="40">C30/B30</f>
        <v>1.280736010801595</v>
      </c>
      <c r="D31" s="7">
        <f t="shared" ref="D31" si="41">D30/C30</f>
        <v>0.80089206209713526</v>
      </c>
      <c r="E31" s="7">
        <f t="shared" ref="E31" si="42">E30/D30</f>
        <v>1.0026412988667051</v>
      </c>
      <c r="F31" s="7">
        <f t="shared" ref="F31" si="43">F30/E30</f>
        <v>1.0166450051712006</v>
      </c>
      <c r="G31" s="7">
        <f t="shared" ref="G31:H31" si="44">G30/F30</f>
        <v>1</v>
      </c>
      <c r="H31" s="7">
        <f t="shared" si="44"/>
        <v>1</v>
      </c>
    </row>
    <row r="32" spans="1:8">
      <c r="A32" s="5" t="s">
        <v>11</v>
      </c>
      <c r="B32" s="19">
        <v>140422.11092000001</v>
      </c>
      <c r="C32" s="19">
        <v>110319.35832</v>
      </c>
      <c r="D32" s="19">
        <v>103076.90256</v>
      </c>
      <c r="E32" s="19">
        <v>127850.0833</v>
      </c>
      <c r="F32" s="19">
        <v>132970.48199999999</v>
      </c>
      <c r="G32" s="19">
        <v>138304.79999999999</v>
      </c>
      <c r="H32" s="19">
        <v>138304.79999999999</v>
      </c>
    </row>
    <row r="33" spans="1:8">
      <c r="A33" s="6" t="s">
        <v>3</v>
      </c>
      <c r="B33" s="7"/>
      <c r="C33" s="7">
        <f t="shared" ref="C33" si="45">C32/B32</f>
        <v>0.78562669081972514</v>
      </c>
      <c r="D33" s="7">
        <f t="shared" ref="D33" si="46">D32/C32</f>
        <v>0.93435009167663918</v>
      </c>
      <c r="E33" s="7">
        <f t="shared" ref="E33" si="47">E32/D32</f>
        <v>1.2403368759124265</v>
      </c>
      <c r="F33" s="7">
        <f t="shared" ref="F33" si="48">F32/E32</f>
        <v>1.0400500223999463</v>
      </c>
      <c r="G33" s="7">
        <f t="shared" ref="G33:H33" si="49">G32/F32</f>
        <v>1.0401165575980991</v>
      </c>
      <c r="H33" s="7">
        <f t="shared" si="49"/>
        <v>1</v>
      </c>
    </row>
    <row r="34" spans="1:8" ht="15.75" thickBot="1">
      <c r="A34" s="5" t="s">
        <v>37</v>
      </c>
      <c r="B34" s="19">
        <v>297814.63845000003</v>
      </c>
      <c r="C34" s="19">
        <v>282733.10372999997</v>
      </c>
      <c r="D34" s="19">
        <v>307823.94637000002</v>
      </c>
      <c r="E34" s="19">
        <v>418809.68738000002</v>
      </c>
      <c r="F34" s="19">
        <v>249154.77590000001</v>
      </c>
      <c r="G34" s="19">
        <v>235990.02299999999</v>
      </c>
      <c r="H34" s="19">
        <v>235990.02299999999</v>
      </c>
    </row>
    <row r="35" spans="1:8" ht="15.75" thickBot="1">
      <c r="A35" s="21" t="s">
        <v>1</v>
      </c>
      <c r="B35" s="21" t="s">
        <v>47</v>
      </c>
      <c r="C35" s="21" t="s">
        <v>53</v>
      </c>
      <c r="D35" s="21" t="s">
        <v>57</v>
      </c>
      <c r="E35" s="21" t="s">
        <v>58</v>
      </c>
      <c r="F35" s="21" t="s">
        <v>48</v>
      </c>
      <c r="G35" s="21" t="s">
        <v>54</v>
      </c>
      <c r="H35" s="21" t="s">
        <v>59</v>
      </c>
    </row>
    <row r="36" spans="1:8">
      <c r="A36" s="6" t="s">
        <v>3</v>
      </c>
      <c r="B36" s="7"/>
      <c r="C36" s="7">
        <f t="shared" ref="C36" si="50">C34/B34</f>
        <v>0.94935932364341424</v>
      </c>
      <c r="D36" s="7">
        <f t="shared" ref="D36" si="51">D34/C34</f>
        <v>1.0887439154063858</v>
      </c>
      <c r="E36" s="7">
        <f t="shared" ref="E36" si="52">E34/D34</f>
        <v>1.3605494059796008</v>
      </c>
      <c r="F36" s="7">
        <f t="shared" ref="F36" si="53">F34/E34</f>
        <v>0.59491168281867735</v>
      </c>
      <c r="G36" s="7">
        <f t="shared" ref="G36:H36" si="54">G34/F34</f>
        <v>0.94716234977858182</v>
      </c>
      <c r="H36" s="7">
        <f t="shared" si="54"/>
        <v>1</v>
      </c>
    </row>
    <row r="37" spans="1:8">
      <c r="A37" s="5" t="s">
        <v>38</v>
      </c>
      <c r="B37" s="19">
        <v>3858.8739399999999</v>
      </c>
      <c r="C37" s="19">
        <v>4659.3428000000004</v>
      </c>
      <c r="D37" s="19">
        <v>6478.1002200000003</v>
      </c>
      <c r="E37" s="19">
        <v>6380.1379999999999</v>
      </c>
      <c r="F37" s="19">
        <v>15994.976000000001</v>
      </c>
      <c r="G37" s="19">
        <v>4919.5</v>
      </c>
      <c r="H37" s="19">
        <v>3659.5</v>
      </c>
    </row>
    <row r="38" spans="1:8">
      <c r="A38" s="6" t="s">
        <v>3</v>
      </c>
      <c r="B38" s="7"/>
      <c r="C38" s="7">
        <f t="shared" ref="C38" si="55">C37/B37</f>
        <v>1.2074358666404117</v>
      </c>
      <c r="D38" s="7">
        <f t="shared" ref="D38" si="56">D37/C37</f>
        <v>1.3903463424069162</v>
      </c>
      <c r="E38" s="7">
        <f t="shared" ref="E38" si="57">E37/D37</f>
        <v>0.98487794003285734</v>
      </c>
      <c r="F38" s="7">
        <f t="shared" ref="F38" si="58">F37/E37</f>
        <v>2.5069953032363879</v>
      </c>
      <c r="G38" s="7">
        <f t="shared" ref="G38:H38" si="59">G37/F37</f>
        <v>0.30756532551221083</v>
      </c>
      <c r="H38" s="7">
        <f t="shared" si="59"/>
        <v>0.74387641020428907</v>
      </c>
    </row>
    <row r="39" spans="1:8" ht="12" customHeight="1">
      <c r="A39" s="6"/>
      <c r="B39" s="7"/>
      <c r="C39" s="7"/>
      <c r="D39" s="7"/>
      <c r="E39" s="7"/>
      <c r="F39" s="7"/>
      <c r="G39" s="7"/>
      <c r="H39" s="7"/>
    </row>
    <row r="40" spans="1:8">
      <c r="A40" s="25" t="s">
        <v>12</v>
      </c>
      <c r="B40" s="26">
        <f>B42+B44+B46+B48</f>
        <v>311487.99410000001</v>
      </c>
      <c r="C40" s="26">
        <f>C42+C44+C46+C48</f>
        <v>168122.64877</v>
      </c>
      <c r="D40" s="26">
        <f>D42+D44+D46+D48</f>
        <v>189272.43667</v>
      </c>
      <c r="E40" s="26">
        <f>E42+E44+E46+E48</f>
        <v>519987.68452999997</v>
      </c>
      <c r="F40" s="26">
        <f t="shared" ref="F40:G40" si="60">F42+F44+F46</f>
        <v>215579.50710000002</v>
      </c>
      <c r="G40" s="26">
        <f t="shared" si="60"/>
        <v>157593.408</v>
      </c>
      <c r="H40" s="26">
        <f t="shared" ref="H40" si="61">H42+H44+H46</f>
        <v>83069.095000000001</v>
      </c>
    </row>
    <row r="41" spans="1:8">
      <c r="A41" s="6" t="s">
        <v>3</v>
      </c>
      <c r="B41" s="27"/>
      <c r="C41" s="27">
        <f t="shared" ref="C41" si="62">C40/B40</f>
        <v>0.53974038150576664</v>
      </c>
      <c r="D41" s="27">
        <f t="shared" ref="D41" si="63">D40/C40</f>
        <v>1.1257997542552041</v>
      </c>
      <c r="E41" s="27">
        <f t="shared" ref="E41" si="64">E40/D40</f>
        <v>2.7472974600977329</v>
      </c>
      <c r="F41" s="27">
        <f t="shared" ref="F41" si="65">F40/E40</f>
        <v>0.41458579407482576</v>
      </c>
      <c r="G41" s="27">
        <f t="shared" ref="G41:H41" si="66">G40/F40</f>
        <v>0.73102221134079204</v>
      </c>
      <c r="H41" s="27">
        <f t="shared" si="66"/>
        <v>0.52711021389930224</v>
      </c>
    </row>
    <row r="42" spans="1:8">
      <c r="A42" s="5" t="s">
        <v>13</v>
      </c>
      <c r="B42" s="19">
        <v>4337.0680000000002</v>
      </c>
      <c r="C42" s="19">
        <v>2750</v>
      </c>
      <c r="D42" s="19">
        <v>3278.6297399999999</v>
      </c>
      <c r="E42" s="19">
        <v>5745</v>
      </c>
      <c r="F42" s="19">
        <v>5000</v>
      </c>
      <c r="G42" s="19">
        <v>0</v>
      </c>
      <c r="H42" s="19">
        <v>0</v>
      </c>
    </row>
    <row r="43" spans="1:8">
      <c r="A43" s="6" t="s">
        <v>3</v>
      </c>
      <c r="B43" s="7"/>
      <c r="C43" s="7">
        <f t="shared" ref="C43" si="67">C42/B42</f>
        <v>0.63406891475992533</v>
      </c>
      <c r="D43" s="7">
        <f t="shared" ref="D43" si="68">D42/C42</f>
        <v>1.1922289963636363</v>
      </c>
      <c r="E43" s="7">
        <f t="shared" ref="E43:E45" si="69">E42/D42</f>
        <v>1.7522564167309727</v>
      </c>
      <c r="F43" s="7">
        <f t="shared" ref="F43:G43" si="70">F42/E42</f>
        <v>0.8703220191470844</v>
      </c>
      <c r="G43" s="7">
        <f t="shared" si="70"/>
        <v>0</v>
      </c>
      <c r="H43" s="7"/>
    </row>
    <row r="44" spans="1:8">
      <c r="A44" s="5" t="s">
        <v>14</v>
      </c>
      <c r="B44" s="19">
        <v>128440.68328</v>
      </c>
      <c r="C44" s="19">
        <v>34220.644529999998</v>
      </c>
      <c r="D44" s="19">
        <v>34921.80472</v>
      </c>
      <c r="E44" s="19">
        <v>235298.68818</v>
      </c>
      <c r="F44" s="19">
        <v>8961.8629999999994</v>
      </c>
      <c r="G44" s="19">
        <v>0</v>
      </c>
      <c r="H44" s="19">
        <v>0</v>
      </c>
    </row>
    <row r="45" spans="1:8">
      <c r="A45" s="6" t="s">
        <v>3</v>
      </c>
      <c r="B45" s="7"/>
      <c r="C45" s="7">
        <f t="shared" ref="C45" si="71">C44/B44</f>
        <v>0.26643150484803307</v>
      </c>
      <c r="D45" s="7">
        <f t="shared" ref="D45" si="72">D44/C44</f>
        <v>1.0204893916999525</v>
      </c>
      <c r="E45" s="7">
        <f t="shared" si="69"/>
        <v>6.7378730872188441</v>
      </c>
      <c r="F45" s="7">
        <f t="shared" ref="F45" si="73">F44/E44</f>
        <v>3.8087177915519473E-2</v>
      </c>
      <c r="G45" s="7">
        <f t="shared" ref="G45" si="74">G44/F44</f>
        <v>0</v>
      </c>
      <c r="H45" s="7"/>
    </row>
    <row r="46" spans="1:8">
      <c r="A46" s="5" t="s">
        <v>15</v>
      </c>
      <c r="B46" s="19">
        <v>178710.24282000001</v>
      </c>
      <c r="C46" s="19">
        <v>131152.00424000001</v>
      </c>
      <c r="D46" s="19">
        <v>151072.00221000001</v>
      </c>
      <c r="E46" s="19">
        <v>278943.99634999997</v>
      </c>
      <c r="F46" s="19">
        <v>201617.6441</v>
      </c>
      <c r="G46" s="19">
        <v>157593.408</v>
      </c>
      <c r="H46" s="19">
        <v>83069.095000000001</v>
      </c>
    </row>
    <row r="47" spans="1:8">
      <c r="A47" s="6" t="s">
        <v>3</v>
      </c>
      <c r="B47" s="7"/>
      <c r="C47" s="7">
        <f t="shared" ref="C47" si="75">C46/B46</f>
        <v>0.73388073436897816</v>
      </c>
      <c r="D47" s="7">
        <f t="shared" ref="D47" si="76">D46/C46</f>
        <v>1.151884815527086</v>
      </c>
      <c r="E47" s="7">
        <f t="shared" ref="E47" si="77">E46/D46</f>
        <v>1.8464307897518264</v>
      </c>
      <c r="F47" s="7">
        <f t="shared" ref="F47" si="78">F46/E46</f>
        <v>0.72278897104142681</v>
      </c>
      <c r="G47" s="7">
        <f t="shared" ref="G47:H47" si="79">G46/F46</f>
        <v>0.78164492350597803</v>
      </c>
      <c r="H47" s="7">
        <f t="shared" si="79"/>
        <v>0.52711021389930224</v>
      </c>
    </row>
    <row r="48" spans="1:8">
      <c r="A48" s="5" t="s">
        <v>49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</row>
    <row r="49" spans="1:8">
      <c r="A49" s="6" t="s">
        <v>3</v>
      </c>
      <c r="B49" s="7"/>
      <c r="C49" s="7"/>
      <c r="D49" s="7"/>
      <c r="E49" s="7"/>
      <c r="F49" s="7"/>
      <c r="G49" s="7"/>
      <c r="H49" s="7"/>
    </row>
    <row r="50" spans="1:8" ht="11.25" customHeight="1">
      <c r="A50" s="6"/>
      <c r="B50" s="7"/>
      <c r="C50" s="7"/>
      <c r="D50" s="7"/>
      <c r="E50" s="7"/>
      <c r="F50" s="7"/>
      <c r="G50" s="7"/>
      <c r="H50" s="7"/>
    </row>
    <row r="51" spans="1:8" ht="15" customHeight="1">
      <c r="A51" s="25" t="s">
        <v>63</v>
      </c>
      <c r="B51" s="26">
        <f t="shared" ref="B51:H51" si="80">B53</f>
        <v>0</v>
      </c>
      <c r="C51" s="26">
        <f t="shared" si="80"/>
        <v>0</v>
      </c>
      <c r="D51" s="26">
        <f t="shared" si="80"/>
        <v>0</v>
      </c>
      <c r="E51" s="26">
        <f t="shared" si="80"/>
        <v>1635.46874</v>
      </c>
      <c r="F51" s="26">
        <f t="shared" si="80"/>
        <v>0</v>
      </c>
      <c r="G51" s="26">
        <f t="shared" si="80"/>
        <v>0</v>
      </c>
      <c r="H51" s="26">
        <f t="shared" si="80"/>
        <v>0</v>
      </c>
    </row>
    <row r="52" spans="1:8" ht="15.75" customHeight="1">
      <c r="A52" s="6" t="s">
        <v>3</v>
      </c>
      <c r="B52" s="27"/>
      <c r="C52" s="27"/>
      <c r="D52" s="27"/>
      <c r="E52" s="27"/>
      <c r="F52" s="27">
        <f t="shared" ref="F52" si="81">F51/E51</f>
        <v>0</v>
      </c>
      <c r="G52" s="27"/>
      <c r="H52" s="27"/>
    </row>
    <row r="53" spans="1:8" ht="15" customHeight="1">
      <c r="A53" s="5" t="s">
        <v>64</v>
      </c>
      <c r="B53" s="19">
        <v>0</v>
      </c>
      <c r="C53" s="19">
        <v>0</v>
      </c>
      <c r="D53" s="19">
        <v>0</v>
      </c>
      <c r="E53" s="19">
        <v>1635.46874</v>
      </c>
      <c r="F53" s="19">
        <v>0</v>
      </c>
      <c r="G53" s="19">
        <v>0</v>
      </c>
      <c r="H53" s="19">
        <v>0</v>
      </c>
    </row>
    <row r="54" spans="1:8" ht="15" customHeight="1">
      <c r="A54" s="6" t="s">
        <v>3</v>
      </c>
      <c r="B54" s="7"/>
      <c r="C54" s="7"/>
      <c r="D54" s="7"/>
      <c r="E54" s="7"/>
      <c r="F54" s="7">
        <f t="shared" ref="F54" si="82">F53/E53</f>
        <v>0</v>
      </c>
      <c r="G54" s="7"/>
      <c r="H54" s="7"/>
    </row>
    <row r="55" spans="1:8">
      <c r="A55" s="25" t="s">
        <v>16</v>
      </c>
      <c r="B55" s="26">
        <f t="shared" ref="B55:C55" si="83">B57+B59+B61+B63+B65+B67</f>
        <v>1935442.1902199998</v>
      </c>
      <c r="C55" s="26">
        <f t="shared" si="83"/>
        <v>1953665.3970100002</v>
      </c>
      <c r="D55" s="26">
        <f t="shared" ref="D55" si="84">D57+D59+D61+D63+D65+D67</f>
        <v>2121378.3046100005</v>
      </c>
      <c r="E55" s="26">
        <f t="shared" ref="E55:G55" si="85">E57+E59+E61+E63+E65+E67</f>
        <v>2352891.2959900005</v>
      </c>
      <c r="F55" s="26">
        <f t="shared" si="85"/>
        <v>2376927.8800000004</v>
      </c>
      <c r="G55" s="26">
        <f t="shared" si="85"/>
        <v>2320846.4050000003</v>
      </c>
      <c r="H55" s="26">
        <f t="shared" ref="H55" si="86">H57+H59+H61+H63+H65+H67</f>
        <v>2263237.1490000002</v>
      </c>
    </row>
    <row r="56" spans="1:8">
      <c r="A56" s="6" t="s">
        <v>3</v>
      </c>
      <c r="B56" s="27"/>
      <c r="C56" s="27">
        <f t="shared" ref="C56" si="87">C55/B55</f>
        <v>1.0094155262720241</v>
      </c>
      <c r="D56" s="27">
        <f t="shared" ref="D56" si="88">D55/C55</f>
        <v>1.0858452567449255</v>
      </c>
      <c r="E56" s="27">
        <f t="shared" ref="E56" si="89">E55/D55</f>
        <v>1.1091332888984937</v>
      </c>
      <c r="F56" s="27">
        <f t="shared" ref="F56" si="90">F55/E55</f>
        <v>1.0102157647703338</v>
      </c>
      <c r="G56" s="27">
        <f t="shared" ref="G56:H56" si="91">G55/F55</f>
        <v>0.97640589961862867</v>
      </c>
      <c r="H56" s="27">
        <f t="shared" si="91"/>
        <v>0.97517748013143501</v>
      </c>
    </row>
    <row r="57" spans="1:8">
      <c r="A57" s="5" t="s">
        <v>40</v>
      </c>
      <c r="B57" s="19">
        <v>913237.77712999994</v>
      </c>
      <c r="C57" s="19">
        <v>912789.63959000004</v>
      </c>
      <c r="D57" s="19">
        <v>967677.80642000004</v>
      </c>
      <c r="E57" s="19">
        <v>1065640.213</v>
      </c>
      <c r="F57" s="19">
        <v>1056152.5319999999</v>
      </c>
      <c r="G57" s="19">
        <v>1033835.048</v>
      </c>
      <c r="H57" s="19">
        <v>1033835.048</v>
      </c>
    </row>
    <row r="58" spans="1:8">
      <c r="A58" s="6" t="s">
        <v>3</v>
      </c>
      <c r="B58" s="7"/>
      <c r="C58" s="7">
        <f t="shared" ref="C58" si="92">C57/B57</f>
        <v>0.99950928711971565</v>
      </c>
      <c r="D58" s="7">
        <f t="shared" ref="D58" si="93">D57/C57</f>
        <v>1.0601323289062026</v>
      </c>
      <c r="E58" s="7">
        <f t="shared" ref="E58" si="94">E57/D57</f>
        <v>1.1012345286107361</v>
      </c>
      <c r="F58" s="7">
        <f t="shared" ref="F58" si="95">F57/E57</f>
        <v>0.99109673144438659</v>
      </c>
      <c r="G58" s="7">
        <f t="shared" ref="G58:H58" si="96">G57/F57</f>
        <v>0.97886907115799071</v>
      </c>
      <c r="H58" s="7">
        <f t="shared" si="96"/>
        <v>1</v>
      </c>
    </row>
    <row r="59" spans="1:8">
      <c r="A59" s="5" t="s">
        <v>41</v>
      </c>
      <c r="B59" s="19">
        <v>604252.36447999999</v>
      </c>
      <c r="C59" s="19">
        <v>686034.25818999996</v>
      </c>
      <c r="D59" s="19">
        <v>774470.80313000001</v>
      </c>
      <c r="E59" s="19">
        <v>856121.98208999995</v>
      </c>
      <c r="F59" s="19">
        <v>888258.75199999998</v>
      </c>
      <c r="G59" s="19">
        <v>870036.38100000005</v>
      </c>
      <c r="H59" s="19">
        <v>812427.125</v>
      </c>
    </row>
    <row r="60" spans="1:8">
      <c r="A60" s="6" t="s">
        <v>3</v>
      </c>
      <c r="B60" s="7"/>
      <c r="C60" s="7">
        <f t="shared" ref="C60" si="97">C59/B59</f>
        <v>1.1353439366023479</v>
      </c>
      <c r="D60" s="7">
        <f t="shared" ref="D60" si="98">D59/C59</f>
        <v>1.1289098086345233</v>
      </c>
      <c r="E60" s="7">
        <f t="shared" ref="E60:E64" si="99">E59/D59</f>
        <v>1.1054283500811253</v>
      </c>
      <c r="F60" s="7">
        <f t="shared" ref="F60:F62" si="100">F59/E59</f>
        <v>1.0375376063017872</v>
      </c>
      <c r="G60" s="7">
        <f t="shared" ref="G60:H62" si="101">G59/F59</f>
        <v>0.97948528966478465</v>
      </c>
      <c r="H60" s="7">
        <f t="shared" si="101"/>
        <v>0.9337852332866986</v>
      </c>
    </row>
    <row r="61" spans="1:8">
      <c r="A61" s="5" t="s">
        <v>42</v>
      </c>
      <c r="B61" s="19">
        <v>290267.44136</v>
      </c>
      <c r="C61" s="19">
        <v>264149.76019</v>
      </c>
      <c r="D61" s="19">
        <v>255446.95798000001</v>
      </c>
      <c r="E61" s="19">
        <v>277391.32611999998</v>
      </c>
      <c r="F61" s="19">
        <v>275103.93900000001</v>
      </c>
      <c r="G61" s="19">
        <v>271103.93900000001</v>
      </c>
      <c r="H61" s="19">
        <v>271103.93900000001</v>
      </c>
    </row>
    <row r="62" spans="1:8">
      <c r="A62" s="6" t="s">
        <v>3</v>
      </c>
      <c r="B62" s="7"/>
      <c r="C62" s="7">
        <f t="shared" ref="C62:C64" si="102">C61/B61</f>
        <v>0.91002200919390086</v>
      </c>
      <c r="D62" s="7">
        <f t="shared" ref="D62:D64" si="103">D61/C61</f>
        <v>0.96705352977136849</v>
      </c>
      <c r="E62" s="7">
        <f t="shared" si="99"/>
        <v>1.0859057720378806</v>
      </c>
      <c r="F62" s="7">
        <f t="shared" si="100"/>
        <v>0.99175393422716307</v>
      </c>
      <c r="G62" s="7">
        <f t="shared" si="101"/>
        <v>0.98546004097745765</v>
      </c>
      <c r="H62" s="7">
        <f t="shared" si="101"/>
        <v>1</v>
      </c>
    </row>
    <row r="63" spans="1:8">
      <c r="A63" s="5" t="s">
        <v>45</v>
      </c>
      <c r="B63" s="19">
        <v>813.16200000000003</v>
      </c>
      <c r="C63" s="19">
        <v>538.34</v>
      </c>
      <c r="D63" s="19">
        <v>529.86479999999995</v>
      </c>
      <c r="E63" s="19">
        <v>620.94399999999996</v>
      </c>
      <c r="F63" s="19">
        <v>695.2</v>
      </c>
      <c r="G63" s="19">
        <v>695.2</v>
      </c>
      <c r="H63" s="19">
        <v>695.2</v>
      </c>
    </row>
    <row r="64" spans="1:8">
      <c r="A64" s="6" t="s">
        <v>3</v>
      </c>
      <c r="B64" s="7"/>
      <c r="C64" s="7">
        <f t="shared" si="102"/>
        <v>0.66203290365265466</v>
      </c>
      <c r="D64" s="7">
        <f t="shared" si="103"/>
        <v>0.98425678938960492</v>
      </c>
      <c r="E64" s="7">
        <f t="shared" si="99"/>
        <v>1.1718913956918822</v>
      </c>
      <c r="F64" s="7">
        <f t="shared" ref="F64" si="104">F63/E63</f>
        <v>1.1195856631193797</v>
      </c>
      <c r="G64" s="7">
        <f t="shared" ref="G64:H64" si="105">G63/F63</f>
        <v>1</v>
      </c>
      <c r="H64" s="7">
        <f t="shared" si="105"/>
        <v>1</v>
      </c>
    </row>
    <row r="65" spans="1:8">
      <c r="A65" s="5" t="s">
        <v>55</v>
      </c>
      <c r="B65" s="19">
        <v>57906.304730000003</v>
      </c>
      <c r="C65" s="19">
        <v>15094.04933</v>
      </c>
      <c r="D65" s="19">
        <v>53238.412830000001</v>
      </c>
      <c r="E65" s="19">
        <v>73246.130780000007</v>
      </c>
      <c r="F65" s="19">
        <v>26901.948</v>
      </c>
      <c r="G65" s="19">
        <v>15360.328</v>
      </c>
      <c r="H65" s="19">
        <v>15360.328</v>
      </c>
    </row>
    <row r="66" spans="1:8">
      <c r="A66" s="6" t="s">
        <v>3</v>
      </c>
      <c r="B66" s="7"/>
      <c r="C66" s="7">
        <f t="shared" ref="C66" si="106">C65/B65</f>
        <v>0.26066331464905407</v>
      </c>
      <c r="D66" s="7">
        <f t="shared" ref="D66" si="107">D65/C65</f>
        <v>3.5271126830218198</v>
      </c>
      <c r="E66" s="7">
        <f t="shared" ref="E66" si="108">E65/D65</f>
        <v>1.3758135693092188</v>
      </c>
      <c r="F66" s="7">
        <f t="shared" ref="F66" si="109">F65/E65</f>
        <v>0.36728148932265003</v>
      </c>
      <c r="G66" s="7">
        <f t="shared" ref="G66:H66" si="110">G65/F65</f>
        <v>0.57097456288295556</v>
      </c>
      <c r="H66" s="7">
        <f t="shared" si="110"/>
        <v>1</v>
      </c>
    </row>
    <row r="67" spans="1:8" ht="15.75" thickBot="1">
      <c r="A67" s="5" t="s">
        <v>17</v>
      </c>
      <c r="B67" s="19">
        <v>68965.140520000001</v>
      </c>
      <c r="C67" s="19">
        <v>75059.349709999995</v>
      </c>
      <c r="D67" s="19">
        <v>70014.459449999995</v>
      </c>
      <c r="E67" s="19">
        <v>79870.7</v>
      </c>
      <c r="F67" s="19">
        <v>129815.50900000001</v>
      </c>
      <c r="G67" s="19">
        <v>129815.50900000001</v>
      </c>
      <c r="H67" s="19">
        <v>129815.50900000001</v>
      </c>
    </row>
    <row r="68" spans="1:8" ht="15.75" thickBot="1">
      <c r="A68" s="21" t="s">
        <v>1</v>
      </c>
      <c r="B68" s="21" t="s">
        <v>47</v>
      </c>
      <c r="C68" s="21" t="s">
        <v>53</v>
      </c>
      <c r="D68" s="21" t="s">
        <v>57</v>
      </c>
      <c r="E68" s="21" t="s">
        <v>58</v>
      </c>
      <c r="F68" s="21" t="s">
        <v>48</v>
      </c>
      <c r="G68" s="21" t="s">
        <v>54</v>
      </c>
      <c r="H68" s="21" t="s">
        <v>59</v>
      </c>
    </row>
    <row r="69" spans="1:8">
      <c r="A69" s="6" t="s">
        <v>3</v>
      </c>
      <c r="B69" s="7"/>
      <c r="C69" s="7">
        <f t="shared" ref="C69" si="111">C67/B67</f>
        <v>1.0883665159535587</v>
      </c>
      <c r="D69" s="7">
        <f t="shared" ref="D69" si="112">D67/C67</f>
        <v>0.93278798338259672</v>
      </c>
      <c r="E69" s="7">
        <f t="shared" ref="E69" si="113">E67/D67</f>
        <v>1.1407743575745053</v>
      </c>
      <c r="F69" s="7">
        <f t="shared" ref="F69" si="114">F67/E67</f>
        <v>1.6253207872223483</v>
      </c>
      <c r="G69" s="7">
        <f t="shared" ref="G69:H69" si="115">G67/F67</f>
        <v>1</v>
      </c>
      <c r="H69" s="7">
        <f t="shared" si="115"/>
        <v>1</v>
      </c>
    </row>
    <row r="70" spans="1:8" ht="12" customHeight="1">
      <c r="A70" s="6"/>
      <c r="B70" s="7"/>
      <c r="C70" s="7"/>
      <c r="D70" s="7"/>
      <c r="E70" s="7"/>
      <c r="F70" s="7"/>
      <c r="G70" s="7"/>
      <c r="H70" s="7"/>
    </row>
    <row r="71" spans="1:8">
      <c r="A71" s="25" t="s">
        <v>46</v>
      </c>
      <c r="B71" s="26">
        <f t="shared" ref="B71:C71" si="116">B73+B75</f>
        <v>403654.73642999999</v>
      </c>
      <c r="C71" s="26">
        <f t="shared" si="116"/>
        <v>362458.76170000003</v>
      </c>
      <c r="D71" s="26">
        <f t="shared" ref="D71:H71" si="117">D73+D75</f>
        <v>377198.74829999998</v>
      </c>
      <c r="E71" s="26">
        <f t="shared" si="117"/>
        <v>355164.408</v>
      </c>
      <c r="F71" s="26">
        <f t="shared" si="117"/>
        <v>365221.03499999997</v>
      </c>
      <c r="G71" s="26">
        <f t="shared" si="117"/>
        <v>358161.02600000001</v>
      </c>
      <c r="H71" s="26">
        <f t="shared" si="117"/>
        <v>355629.56599999999</v>
      </c>
    </row>
    <row r="72" spans="1:8">
      <c r="A72" s="6" t="s">
        <v>3</v>
      </c>
      <c r="B72" s="27"/>
      <c r="C72" s="27">
        <f t="shared" ref="C72" si="118">C71/B71</f>
        <v>0.89794254591350753</v>
      </c>
      <c r="D72" s="27">
        <f t="shared" ref="D72" si="119">D71/C71</f>
        <v>1.0406666582727002</v>
      </c>
      <c r="E72" s="27">
        <f t="shared" ref="E72" si="120">E71/D71</f>
        <v>0.94158426983306087</v>
      </c>
      <c r="F72" s="27">
        <f t="shared" ref="F72" si="121">F71/E71</f>
        <v>1.0283154132944536</v>
      </c>
      <c r="G72" s="27">
        <f t="shared" ref="G72:H72" si="122">G71/F71</f>
        <v>0.98066921583528188</v>
      </c>
      <c r="H72" s="27">
        <f t="shared" si="122"/>
        <v>0.99293206179278692</v>
      </c>
    </row>
    <row r="73" spans="1:8">
      <c r="A73" s="5" t="s">
        <v>18</v>
      </c>
      <c r="B73" s="19">
        <v>403654.73642999999</v>
      </c>
      <c r="C73" s="19">
        <v>299770.27655000001</v>
      </c>
      <c r="D73" s="19">
        <v>312616.92196000001</v>
      </c>
      <c r="E73" s="19">
        <v>295147.43900000001</v>
      </c>
      <c r="F73" s="19">
        <v>320800.63699999999</v>
      </c>
      <c r="G73" s="19">
        <v>315480.45699999999</v>
      </c>
      <c r="H73" s="19">
        <v>312948.99699999997</v>
      </c>
    </row>
    <row r="74" spans="1:8">
      <c r="A74" s="9" t="s">
        <v>3</v>
      </c>
      <c r="B74" s="7"/>
      <c r="C74" s="7">
        <f t="shared" ref="C74" si="123">C73/B73</f>
        <v>0.7426403049329382</v>
      </c>
      <c r="D74" s="7">
        <f t="shared" ref="D74:D76" si="124">D73/C73</f>
        <v>1.0428549673364873</v>
      </c>
      <c r="E74" s="7">
        <f t="shared" ref="E74:E76" si="125">E73/D73</f>
        <v>0.9441185625830093</v>
      </c>
      <c r="F74" s="7">
        <f t="shared" ref="F74:F76" si="126">F73/E73</f>
        <v>1.0869165529164559</v>
      </c>
      <c r="G74" s="7">
        <f t="shared" ref="G74:H74" si="127">G73/F73</f>
        <v>0.98341593068594813</v>
      </c>
      <c r="H74" s="7">
        <f t="shared" si="127"/>
        <v>0.99197585795306487</v>
      </c>
    </row>
    <row r="75" spans="1:8">
      <c r="A75" s="5" t="s">
        <v>34</v>
      </c>
      <c r="B75" s="19">
        <v>0</v>
      </c>
      <c r="C75" s="19">
        <v>62688.48515</v>
      </c>
      <c r="D75" s="19">
        <v>64581.82634</v>
      </c>
      <c r="E75" s="19">
        <v>60016.968999999997</v>
      </c>
      <c r="F75" s="19">
        <v>44420.398000000001</v>
      </c>
      <c r="G75" s="19">
        <v>42680.569000000003</v>
      </c>
      <c r="H75" s="19">
        <v>42680.569000000003</v>
      </c>
    </row>
    <row r="76" spans="1:8">
      <c r="A76" s="9" t="s">
        <v>3</v>
      </c>
      <c r="B76" s="7"/>
      <c r="C76" s="7"/>
      <c r="D76" s="7">
        <f t="shared" si="124"/>
        <v>1.0302023758505192</v>
      </c>
      <c r="E76" s="7">
        <f t="shared" si="125"/>
        <v>0.92931668863051853</v>
      </c>
      <c r="F76" s="7">
        <f t="shared" si="126"/>
        <v>0.74013064538464124</v>
      </c>
      <c r="G76" s="7">
        <f t="shared" ref="G76" si="128">G75/F75</f>
        <v>0.96083265620447622</v>
      </c>
      <c r="H76" s="7">
        <f t="shared" ref="H76" si="129">H75/G75</f>
        <v>1</v>
      </c>
    </row>
    <row r="77" spans="1:8" ht="12" customHeight="1">
      <c r="A77" s="9"/>
      <c r="B77" s="8"/>
      <c r="C77" s="8"/>
      <c r="D77" s="8"/>
      <c r="E77" s="8"/>
      <c r="F77" s="8"/>
      <c r="G77" s="8"/>
      <c r="H77" s="8"/>
    </row>
    <row r="78" spans="1:8">
      <c r="A78" s="25" t="s">
        <v>20</v>
      </c>
      <c r="B78" s="26">
        <f t="shared" ref="B78:C78" si="130">B80+B82+B84+B86+B88</f>
        <v>132725.39529000001</v>
      </c>
      <c r="C78" s="26">
        <f t="shared" si="130"/>
        <v>53947.411029999996</v>
      </c>
      <c r="D78" s="26">
        <f t="shared" ref="D78" si="131">D80+D82+D84+D86+D88</f>
        <v>47554.57303</v>
      </c>
      <c r="E78" s="26">
        <f t="shared" ref="E78:G78" si="132">E80+E82+E84+E86+E88</f>
        <v>95893.3</v>
      </c>
      <c r="F78" s="26">
        <f t="shared" si="132"/>
        <v>69247</v>
      </c>
      <c r="G78" s="26">
        <f t="shared" si="132"/>
        <v>65094.5</v>
      </c>
      <c r="H78" s="26">
        <f t="shared" ref="H78" si="133">H80+H82+H84+H86+H88</f>
        <v>65094.5</v>
      </c>
    </row>
    <row r="79" spans="1:8">
      <c r="A79" s="6" t="s">
        <v>3</v>
      </c>
      <c r="B79" s="27"/>
      <c r="C79" s="27">
        <f t="shared" ref="C79" si="134">C78/B78</f>
        <v>0.40645884619237277</v>
      </c>
      <c r="D79" s="27">
        <f t="shared" ref="D79" si="135">D78/C78</f>
        <v>0.88149870627813898</v>
      </c>
      <c r="E79" s="27">
        <f t="shared" ref="E79" si="136">E78/D78</f>
        <v>2.0164895590484075</v>
      </c>
      <c r="F79" s="27">
        <f t="shared" ref="F79" si="137">F78/E78</f>
        <v>0.72212552910370165</v>
      </c>
      <c r="G79" s="27">
        <f t="shared" ref="G79:H79" si="138">G78/F78</f>
        <v>0.94003350325645874</v>
      </c>
      <c r="H79" s="27">
        <f t="shared" si="138"/>
        <v>1</v>
      </c>
    </row>
    <row r="80" spans="1:8">
      <c r="A80" s="5" t="s">
        <v>21</v>
      </c>
      <c r="B80" s="19">
        <v>7132.32521</v>
      </c>
      <c r="C80" s="19">
        <v>9674.2068500000005</v>
      </c>
      <c r="D80" s="19">
        <v>10909.067580000001</v>
      </c>
      <c r="E80" s="19">
        <v>11771</v>
      </c>
      <c r="F80" s="19">
        <v>11000</v>
      </c>
      <c r="G80" s="19">
        <v>11000</v>
      </c>
      <c r="H80" s="19">
        <v>11000</v>
      </c>
    </row>
    <row r="81" spans="1:8">
      <c r="A81" s="9" t="s">
        <v>3</v>
      </c>
      <c r="B81" s="7"/>
      <c r="C81" s="7">
        <f t="shared" ref="C81" si="139">C80/B80</f>
        <v>1.3563889145767094</v>
      </c>
      <c r="D81" s="7">
        <f t="shared" ref="D81" si="140">D80/C80</f>
        <v>1.1276446482018316</v>
      </c>
      <c r="E81" s="7">
        <f t="shared" ref="E81" si="141">E80/D80</f>
        <v>1.0790106407975886</v>
      </c>
      <c r="F81" s="7">
        <f t="shared" ref="F81" si="142">F80/E80</f>
        <v>0.93450004247727469</v>
      </c>
      <c r="G81" s="7">
        <f t="shared" ref="G81:H81" si="143">G80/F80</f>
        <v>1</v>
      </c>
      <c r="H81" s="7">
        <f t="shared" si="143"/>
        <v>1</v>
      </c>
    </row>
    <row r="82" spans="1:8">
      <c r="A82" s="5" t="s">
        <v>22</v>
      </c>
      <c r="B82" s="19">
        <v>37543.069450000003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</row>
    <row r="83" spans="1:8">
      <c r="A83" s="9" t="s">
        <v>3</v>
      </c>
      <c r="B83" s="7"/>
      <c r="C83" s="7">
        <f t="shared" ref="C83" si="144">C82/B82</f>
        <v>0</v>
      </c>
      <c r="D83" s="7"/>
      <c r="E83" s="7"/>
      <c r="F83" s="7"/>
      <c r="G83" s="7"/>
      <c r="H83" s="7"/>
    </row>
    <row r="84" spans="1:8">
      <c r="A84" s="5" t="s">
        <v>23</v>
      </c>
      <c r="B84" s="19">
        <v>25557.326499999999</v>
      </c>
      <c r="C84" s="19">
        <v>22664.246230000001</v>
      </c>
      <c r="D84" s="19">
        <v>17922.452389999999</v>
      </c>
      <c r="E84" s="19">
        <v>21262.3</v>
      </c>
      <c r="F84" s="19">
        <v>23133.4</v>
      </c>
      <c r="G84" s="19">
        <v>22912.9</v>
      </c>
      <c r="H84" s="19">
        <v>22912.9</v>
      </c>
    </row>
    <row r="85" spans="1:8">
      <c r="A85" s="9" t="s">
        <v>3</v>
      </c>
      <c r="B85" s="7"/>
      <c r="C85" s="7">
        <f t="shared" ref="C85" si="145">C84/B84</f>
        <v>0.8868003556631795</v>
      </c>
      <c r="D85" s="7">
        <f t="shared" ref="D85" si="146">D84/C84</f>
        <v>0.79078087169193267</v>
      </c>
      <c r="E85" s="7">
        <f t="shared" ref="E85" si="147">E84/D84</f>
        <v>1.1863499222831526</v>
      </c>
      <c r="F85" s="7">
        <f t="shared" ref="F85" si="148">F84/E84</f>
        <v>1.0880008277561695</v>
      </c>
      <c r="G85" s="7">
        <f t="shared" ref="G85:H85" si="149">G84/F84</f>
        <v>0.99046832718061328</v>
      </c>
      <c r="H85" s="7">
        <f t="shared" si="149"/>
        <v>1</v>
      </c>
    </row>
    <row r="86" spans="1:8">
      <c r="A86" s="5" t="s">
        <v>24</v>
      </c>
      <c r="B86" s="19">
        <v>20972.37055</v>
      </c>
      <c r="C86" s="19">
        <v>20687.189620000001</v>
      </c>
      <c r="D86" s="19">
        <v>17689.111519999999</v>
      </c>
      <c r="E86" s="19">
        <v>59946</v>
      </c>
      <c r="F86" s="19">
        <v>33144.6</v>
      </c>
      <c r="G86" s="19">
        <v>29338</v>
      </c>
      <c r="H86" s="19">
        <v>29338</v>
      </c>
    </row>
    <row r="87" spans="1:8">
      <c r="A87" s="9" t="s">
        <v>3</v>
      </c>
      <c r="B87" s="7"/>
      <c r="C87" s="7">
        <f t="shared" ref="C87" si="150">C86/B86</f>
        <v>0.98640206507318273</v>
      </c>
      <c r="D87" s="7">
        <f t="shared" ref="D87" si="151">D86/C86</f>
        <v>0.85507562143184912</v>
      </c>
      <c r="E87" s="7">
        <f t="shared" ref="E87" si="152">E86/D86</f>
        <v>3.3888643831671659</v>
      </c>
      <c r="F87" s="7">
        <f t="shared" ref="F87" si="153">F86/E86</f>
        <v>0.55290761685516965</v>
      </c>
      <c r="G87" s="7">
        <f t="shared" ref="G87:H87" si="154">G86/F86</f>
        <v>0.8851517290901082</v>
      </c>
      <c r="H87" s="7">
        <f t="shared" si="154"/>
        <v>1</v>
      </c>
    </row>
    <row r="88" spans="1:8">
      <c r="A88" s="5" t="s">
        <v>36</v>
      </c>
      <c r="B88" s="19">
        <v>41520.30358</v>
      </c>
      <c r="C88" s="19">
        <v>921.76832999999999</v>
      </c>
      <c r="D88" s="19">
        <v>1033.94154</v>
      </c>
      <c r="E88" s="19">
        <v>2914</v>
      </c>
      <c r="F88" s="19">
        <v>1969</v>
      </c>
      <c r="G88" s="19">
        <v>1843.6</v>
      </c>
      <c r="H88" s="19">
        <v>1843.6</v>
      </c>
    </row>
    <row r="89" spans="1:8">
      <c r="A89" s="9" t="s">
        <v>3</v>
      </c>
      <c r="B89" s="7"/>
      <c r="C89" s="7">
        <f t="shared" ref="C89" si="155">C88/B88</f>
        <v>2.2200423660775171E-2</v>
      </c>
      <c r="D89" s="7">
        <f t="shared" ref="D89" si="156">D88/C88</f>
        <v>1.1216934953710116</v>
      </c>
      <c r="E89" s="7">
        <f t="shared" ref="E89" si="157">E88/D88</f>
        <v>2.8183411607584699</v>
      </c>
      <c r="F89" s="7">
        <f t="shared" ref="F89" si="158">F88/E88</f>
        <v>0.67570350034317095</v>
      </c>
      <c r="G89" s="7">
        <f t="shared" ref="G89:H89" si="159">G88/F88</f>
        <v>0.93631284916201107</v>
      </c>
      <c r="H89" s="7">
        <f t="shared" si="159"/>
        <v>1</v>
      </c>
    </row>
    <row r="90" spans="1:8" ht="10.5" customHeight="1">
      <c r="A90" s="9"/>
      <c r="B90" s="8"/>
      <c r="C90" s="8"/>
      <c r="D90" s="8"/>
      <c r="E90" s="8"/>
      <c r="F90" s="8"/>
      <c r="G90" s="8"/>
      <c r="H90" s="8"/>
    </row>
    <row r="91" spans="1:8">
      <c r="A91" s="25" t="s">
        <v>29</v>
      </c>
      <c r="B91" s="26">
        <f>B93+B95+B97+B99</f>
        <v>181971.12317000001</v>
      </c>
      <c r="C91" s="26">
        <f>C93+C95+C97+C99</f>
        <v>188285.39749999999</v>
      </c>
      <c r="D91" s="26">
        <f>D93+D95+D97+D99</f>
        <v>249833.23161000002</v>
      </c>
      <c r="E91" s="26">
        <f>E93+E95+E97+E99</f>
        <v>212804.67362999998</v>
      </c>
      <c r="F91" s="26">
        <f>F93+F95+F97+F99</f>
        <v>201973.68900000001</v>
      </c>
      <c r="G91" s="26">
        <f>G93+G95+G97+G99</f>
        <v>193801.049</v>
      </c>
      <c r="H91" s="26">
        <f>H93+H95+H97+H99</f>
        <v>193801.049</v>
      </c>
    </row>
    <row r="92" spans="1:8">
      <c r="A92" s="6" t="s">
        <v>3</v>
      </c>
      <c r="B92" s="27"/>
      <c r="C92" s="27">
        <f t="shared" ref="C92" si="160">C91/B91</f>
        <v>1.0346993205295607</v>
      </c>
      <c r="D92" s="27">
        <f t="shared" ref="D92" si="161">D91/C91</f>
        <v>1.326885860120937</v>
      </c>
      <c r="E92" s="27">
        <f t="shared" ref="E92" si="162">E91/D91</f>
        <v>0.85178689903910321</v>
      </c>
      <c r="F92" s="27">
        <f t="shared" ref="F92" si="163">F91/E91</f>
        <v>0.94910363365030403</v>
      </c>
      <c r="G92" s="27">
        <f t="shared" ref="G92:H92" si="164">G91/F91</f>
        <v>0.95953611561751484</v>
      </c>
      <c r="H92" s="27">
        <f t="shared" si="164"/>
        <v>1</v>
      </c>
    </row>
    <row r="93" spans="1:8">
      <c r="A93" s="5" t="s">
        <v>44</v>
      </c>
      <c r="B93" s="19">
        <v>94658.696100000001</v>
      </c>
      <c r="C93" s="19">
        <v>100603.27754</v>
      </c>
      <c r="D93" s="19">
        <v>108536.36706999999</v>
      </c>
      <c r="E93" s="19">
        <v>102471.14599999999</v>
      </c>
      <c r="F93" s="19">
        <v>0</v>
      </c>
      <c r="G93" s="19">
        <v>0</v>
      </c>
      <c r="H93" s="19">
        <v>0</v>
      </c>
    </row>
    <row r="94" spans="1:8">
      <c r="A94" s="9" t="s">
        <v>3</v>
      </c>
      <c r="B94" s="7"/>
      <c r="C94" s="7">
        <f t="shared" ref="C94" si="165">C93/B93</f>
        <v>1.0628001618965888</v>
      </c>
      <c r="D94" s="7">
        <f t="shared" ref="D94" si="166">D93/C93</f>
        <v>1.0788551797116728</v>
      </c>
      <c r="E94" s="7">
        <f t="shared" ref="E94:E96" si="167">E93/D93</f>
        <v>0.94411807550101368</v>
      </c>
      <c r="F94" s="7">
        <f t="shared" ref="F94" si="168">F93/E93</f>
        <v>0</v>
      </c>
      <c r="G94" s="7"/>
      <c r="H94" s="7"/>
    </row>
    <row r="95" spans="1:8">
      <c r="A95" s="5" t="s">
        <v>28</v>
      </c>
      <c r="B95" s="19">
        <v>81483.722290000005</v>
      </c>
      <c r="C95" s="19">
        <v>81829.690400000007</v>
      </c>
      <c r="D95" s="19">
        <v>136109.04646000001</v>
      </c>
      <c r="E95" s="19">
        <v>105958.57563000001</v>
      </c>
      <c r="F95" s="19">
        <v>81139.527000000002</v>
      </c>
      <c r="G95" s="19">
        <v>79139.527000000002</v>
      </c>
      <c r="H95" s="19">
        <v>79139.527000000002</v>
      </c>
    </row>
    <row r="96" spans="1:8">
      <c r="A96" s="9" t="s">
        <v>3</v>
      </c>
      <c r="B96" s="7"/>
      <c r="C96" s="7">
        <f t="shared" ref="C96" si="169">C95/B95</f>
        <v>1.004245855494533</v>
      </c>
      <c r="D96" s="7">
        <f t="shared" ref="D96" si="170">D95/C95</f>
        <v>1.6633210488109094</v>
      </c>
      <c r="E96" s="7">
        <f t="shared" si="167"/>
        <v>0.7784829765972926</v>
      </c>
      <c r="F96" s="7">
        <f t="shared" ref="F96" si="171">F95/E95</f>
        <v>0.76576649428861332</v>
      </c>
      <c r="G96" s="7">
        <f t="shared" ref="E96:H100" si="172">G95/F95</f>
        <v>0.97535110107309353</v>
      </c>
      <c r="H96" s="7">
        <f t="shared" si="172"/>
        <v>1</v>
      </c>
    </row>
    <row r="97" spans="1:8">
      <c r="A97" s="5" t="s">
        <v>65</v>
      </c>
      <c r="B97" s="19">
        <v>0</v>
      </c>
      <c r="C97" s="19">
        <v>0</v>
      </c>
      <c r="D97" s="19">
        <v>0</v>
      </c>
      <c r="E97" s="19">
        <v>0</v>
      </c>
      <c r="F97" s="19">
        <v>116283.30899999999</v>
      </c>
      <c r="G97" s="19">
        <v>110110.66899999999</v>
      </c>
      <c r="H97" s="19">
        <v>110110.66899999999</v>
      </c>
    </row>
    <row r="98" spans="1:8">
      <c r="A98" s="9" t="s">
        <v>3</v>
      </c>
      <c r="B98" s="7"/>
      <c r="C98" s="7"/>
      <c r="D98" s="7"/>
      <c r="E98" s="7"/>
      <c r="F98" s="7"/>
      <c r="G98" s="7">
        <f t="shared" ref="G98" si="173">G97/F97</f>
        <v>0.94691723125973304</v>
      </c>
      <c r="H98" s="7">
        <f t="shared" ref="H98" si="174">H97/G97</f>
        <v>1</v>
      </c>
    </row>
    <row r="99" spans="1:8">
      <c r="A99" s="5" t="s">
        <v>39</v>
      </c>
      <c r="B99" s="19">
        <v>5828.70478</v>
      </c>
      <c r="C99" s="19">
        <v>5852.4295599999996</v>
      </c>
      <c r="D99" s="19">
        <v>5187.81808</v>
      </c>
      <c r="E99" s="19">
        <v>4374.9520000000002</v>
      </c>
      <c r="F99" s="19">
        <v>4550.8530000000001</v>
      </c>
      <c r="G99" s="19">
        <v>4550.8530000000001</v>
      </c>
      <c r="H99" s="19">
        <v>4550.8530000000001</v>
      </c>
    </row>
    <row r="100" spans="1:8">
      <c r="A100" s="9" t="s">
        <v>3</v>
      </c>
      <c r="B100" s="7"/>
      <c r="C100" s="7">
        <f t="shared" ref="C100" si="175">C99/B99</f>
        <v>1.0040703348163054</v>
      </c>
      <c r="D100" s="7">
        <f t="shared" ref="D100" si="176">D99/C99</f>
        <v>0.88643836321543024</v>
      </c>
      <c r="E100" s="7">
        <f t="shared" si="172"/>
        <v>0.8433125318843101</v>
      </c>
      <c r="F100" s="7">
        <f t="shared" si="172"/>
        <v>1.0402063839786126</v>
      </c>
      <c r="G100" s="7">
        <f t="shared" si="172"/>
        <v>1</v>
      </c>
      <c r="H100" s="7">
        <f t="shared" si="172"/>
        <v>1</v>
      </c>
    </row>
    <row r="101" spans="1:8" ht="11.25" customHeight="1" thickBot="1">
      <c r="A101" s="9"/>
      <c r="B101" s="8"/>
      <c r="C101" s="8"/>
      <c r="D101" s="8"/>
      <c r="E101" s="8"/>
      <c r="F101" s="8"/>
      <c r="G101" s="8"/>
      <c r="H101" s="8"/>
    </row>
    <row r="102" spans="1:8" ht="17.25" customHeight="1" thickBot="1">
      <c r="A102" s="21" t="s">
        <v>1</v>
      </c>
      <c r="B102" s="21" t="s">
        <v>47</v>
      </c>
      <c r="C102" s="21" t="s">
        <v>53</v>
      </c>
      <c r="D102" s="21" t="s">
        <v>57</v>
      </c>
      <c r="E102" s="21" t="s">
        <v>58</v>
      </c>
      <c r="F102" s="21" t="s">
        <v>48</v>
      </c>
      <c r="G102" s="21" t="s">
        <v>54</v>
      </c>
      <c r="H102" s="21" t="s">
        <v>59</v>
      </c>
    </row>
    <row r="103" spans="1:8">
      <c r="A103" s="31" t="s">
        <v>30</v>
      </c>
      <c r="B103" s="26">
        <f t="shared" ref="B103:C103" si="177">B105+B107</f>
        <v>15671.172049999999</v>
      </c>
      <c r="C103" s="26">
        <f t="shared" si="177"/>
        <v>15866.526959999999</v>
      </c>
      <c r="D103" s="26">
        <f t="shared" ref="D103:H103" si="178">D105+D107</f>
        <v>15201.986860000001</v>
      </c>
      <c r="E103" s="26">
        <f t="shared" si="178"/>
        <v>17209.665239999998</v>
      </c>
      <c r="F103" s="26">
        <f t="shared" si="178"/>
        <v>19708.721000000001</v>
      </c>
      <c r="G103" s="26">
        <f t="shared" si="178"/>
        <v>19708.721000000001</v>
      </c>
      <c r="H103" s="26">
        <f t="shared" si="178"/>
        <v>19708.721000000001</v>
      </c>
    </row>
    <row r="104" spans="1:8">
      <c r="A104" s="6" t="s">
        <v>3</v>
      </c>
      <c r="B104" s="27"/>
      <c r="C104" s="27">
        <f t="shared" ref="C104" si="179">C103/B103</f>
        <v>1.012465877432569</v>
      </c>
      <c r="D104" s="27">
        <f t="shared" ref="D104" si="180">D103/C103</f>
        <v>0.95811685180535577</v>
      </c>
      <c r="E104" s="27">
        <f t="shared" ref="E104" si="181">E103/D103</f>
        <v>1.1320668408997689</v>
      </c>
      <c r="F104" s="27">
        <f t="shared" ref="F104" si="182">F103/E103</f>
        <v>1.1452123399931982</v>
      </c>
      <c r="G104" s="27">
        <f t="shared" ref="G104:H104" si="183">G103/F103</f>
        <v>1</v>
      </c>
      <c r="H104" s="27">
        <f t="shared" si="183"/>
        <v>1</v>
      </c>
    </row>
    <row r="105" spans="1:8">
      <c r="A105" s="5" t="s">
        <v>19</v>
      </c>
      <c r="B105" s="19">
        <v>15671.172049999999</v>
      </c>
      <c r="C105" s="19">
        <v>15866.526959999999</v>
      </c>
      <c r="D105" s="19">
        <v>15201.986860000001</v>
      </c>
      <c r="E105" s="19">
        <v>17209.665239999998</v>
      </c>
      <c r="F105" s="19">
        <v>19708.721000000001</v>
      </c>
      <c r="G105" s="19">
        <v>19708.721000000001</v>
      </c>
      <c r="H105" s="19">
        <v>19708.721000000001</v>
      </c>
    </row>
    <row r="106" spans="1:8">
      <c r="A106" s="9" t="s">
        <v>3</v>
      </c>
      <c r="B106" s="7"/>
      <c r="C106" s="7">
        <f t="shared" ref="C106" si="184">C105/B105</f>
        <v>1.012465877432569</v>
      </c>
      <c r="D106" s="7">
        <f t="shared" ref="D106" si="185">D105/C105</f>
        <v>0.95811685180535577</v>
      </c>
      <c r="E106" s="7">
        <f t="shared" ref="E106" si="186">E105/D105</f>
        <v>1.1320668408997689</v>
      </c>
      <c r="F106" s="7">
        <f t="shared" ref="F106" si="187">F105/E105</f>
        <v>1.1452123399931982</v>
      </c>
      <c r="G106" s="7">
        <f t="shared" ref="G106:H106" si="188">G105/F105</f>
        <v>1</v>
      </c>
      <c r="H106" s="7">
        <f t="shared" si="188"/>
        <v>1</v>
      </c>
    </row>
    <row r="107" spans="1:8">
      <c r="A107" s="5" t="s">
        <v>52</v>
      </c>
      <c r="B107" s="19">
        <v>0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</row>
    <row r="108" spans="1:8">
      <c r="A108" s="9" t="s">
        <v>3</v>
      </c>
      <c r="B108" s="7"/>
      <c r="C108" s="7"/>
      <c r="D108" s="7"/>
      <c r="E108" s="7"/>
      <c r="F108" s="7"/>
      <c r="G108" s="7"/>
      <c r="H108" s="7"/>
    </row>
    <row r="109" spans="1:8" ht="12" customHeight="1">
      <c r="A109" s="9"/>
      <c r="B109" s="8"/>
      <c r="C109" s="8"/>
      <c r="D109" s="8"/>
      <c r="E109" s="8"/>
      <c r="F109" s="8"/>
      <c r="G109" s="8"/>
      <c r="H109" s="8"/>
    </row>
    <row r="110" spans="1:8">
      <c r="A110" s="25" t="s">
        <v>31</v>
      </c>
      <c r="B110" s="26">
        <v>0</v>
      </c>
      <c r="C110" s="26">
        <v>0</v>
      </c>
      <c r="D110" s="26">
        <v>0</v>
      </c>
      <c r="E110" s="26">
        <v>1072.877</v>
      </c>
      <c r="F110" s="26">
        <v>5765.1409999999996</v>
      </c>
      <c r="G110" s="26">
        <v>8610.9599999999991</v>
      </c>
      <c r="H110" s="26">
        <v>12309.59</v>
      </c>
    </row>
    <row r="111" spans="1:8">
      <c r="A111" s="6" t="s">
        <v>3</v>
      </c>
      <c r="B111" s="23"/>
      <c r="C111" s="23"/>
      <c r="D111" s="23"/>
      <c r="E111" s="23"/>
      <c r="F111" s="23"/>
      <c r="G111" s="23">
        <f>G110/F110</f>
        <v>1.4936252209616381</v>
      </c>
      <c r="H111" s="23">
        <f>H110/G110</f>
        <v>1.4295258600667058</v>
      </c>
    </row>
    <row r="112" spans="1:8" ht="13.5" customHeight="1">
      <c r="A112" s="9"/>
      <c r="B112" s="8"/>
      <c r="C112" s="8"/>
      <c r="D112" s="8"/>
      <c r="E112" s="8"/>
      <c r="F112" s="8"/>
      <c r="G112" s="8"/>
      <c r="H112" s="8"/>
    </row>
    <row r="113" spans="1:8">
      <c r="A113" s="25" t="s">
        <v>25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6">
        <v>66227.963000000003</v>
      </c>
      <c r="H113" s="26">
        <v>124423.03200000001</v>
      </c>
    </row>
    <row r="114" spans="1:8" ht="14.25" customHeight="1">
      <c r="A114" s="5"/>
      <c r="B114" s="10"/>
      <c r="C114" s="10"/>
      <c r="D114" s="10"/>
      <c r="E114" s="10"/>
      <c r="F114" s="10"/>
      <c r="G114" s="10"/>
      <c r="H114" s="10"/>
    </row>
    <row r="115" spans="1:8">
      <c r="A115" s="28" t="s">
        <v>26</v>
      </c>
      <c r="B115" s="29">
        <f>B6+B19+B28+B40+B51+B55+B71+B78+B91+B103+B110+B113</f>
        <v>3805194.1265699998</v>
      </c>
      <c r="C115" s="29">
        <f>C6+C19+C28+C40+C51+C55+C71+C78+C91+C103+C110+C113</f>
        <v>3527608.6361700003</v>
      </c>
      <c r="D115" s="29">
        <f>D6+D19+D28+D40+D51+D55+D71+D78+D91+D103+D110+D113</f>
        <v>3828372.1959700007</v>
      </c>
      <c r="E115" s="29">
        <f>E6+E19+E28+E40+E51+E55+E71+E78+E91+E103+E110+E113</f>
        <v>4628146.497560001</v>
      </c>
      <c r="F115" s="29">
        <f>F6+F19+F28+F40+F51+F55+F71+F78+F91+F103+F110+F113</f>
        <v>4145230.2</v>
      </c>
      <c r="G115" s="29">
        <f>G6+G19+G28+G40+G51+G55+G71+G78+G91+G103+G110+G113</f>
        <v>4017858.8510000003</v>
      </c>
      <c r="H115" s="29">
        <f>H6+H19+H28+H40+H51+H55+H71+H78+H91+H103+H110+H113</f>
        <v>3931118.3200000003</v>
      </c>
    </row>
    <row r="116" spans="1:8">
      <c r="A116" s="18" t="s">
        <v>3</v>
      </c>
      <c r="B116" s="24"/>
      <c r="C116" s="24">
        <f t="shared" ref="C116" si="189">C115/B115</f>
        <v>0.92705089906931637</v>
      </c>
      <c r="D116" s="24">
        <f t="shared" ref="D116" si="190">D115/C115</f>
        <v>1.085259900068321</v>
      </c>
      <c r="E116" s="24">
        <f t="shared" ref="E116" si="191">E115/D115</f>
        <v>1.2089071439897865</v>
      </c>
      <c r="F116" s="24">
        <f t="shared" ref="F116" si="192">F115/E115</f>
        <v>0.89565665265466454</v>
      </c>
      <c r="G116" s="24">
        <f t="shared" ref="G116:H116" si="193">G115/F115</f>
        <v>0.96927279237712782</v>
      </c>
      <c r="H116" s="24">
        <f t="shared" si="193"/>
        <v>0.97841125479596891</v>
      </c>
    </row>
    <row r="117" spans="1:8">
      <c r="A117" s="22" t="s">
        <v>60</v>
      </c>
      <c r="B117" s="11">
        <f>B115-110593.86</f>
        <v>3694600.26657</v>
      </c>
      <c r="C117" s="11">
        <f>C115-13269.847</f>
        <v>3514338.7891700002</v>
      </c>
      <c r="D117" s="11">
        <f>D115-0</f>
        <v>3828372.1959700007</v>
      </c>
      <c r="E117" s="11">
        <f>E115-128656.7-84802.9</f>
        <v>4414686.8975600004</v>
      </c>
      <c r="F117" s="11">
        <f>F115-0</f>
        <v>4145230.2</v>
      </c>
      <c r="G117" s="11">
        <f>G115-0</f>
        <v>4017858.8510000003</v>
      </c>
      <c r="H117" s="11">
        <f>H115-0</f>
        <v>3931118.3200000003</v>
      </c>
    </row>
    <row r="118" spans="1:8">
      <c r="A118" s="12" t="s">
        <v>3</v>
      </c>
      <c r="B118" s="4"/>
      <c r="C118" s="4">
        <f t="shared" ref="C118" si="194">C117/B117</f>
        <v>0.95120947750936224</v>
      </c>
      <c r="D118" s="4">
        <f t="shared" ref="D118" si="195">D117/C117</f>
        <v>1.089357749960745</v>
      </c>
      <c r="E118" s="4">
        <f t="shared" ref="E118" si="196">E117/D117</f>
        <v>1.15314986933799</v>
      </c>
      <c r="F118" s="4">
        <f t="shared" ref="F118" si="197">F117/E117</f>
        <v>0.93896357684869358</v>
      </c>
      <c r="G118" s="4">
        <f t="shared" ref="G118:H118" si="198">G117/F117</f>
        <v>0.96927279237712782</v>
      </c>
      <c r="H118" s="4">
        <f t="shared" si="198"/>
        <v>0.97841125479596891</v>
      </c>
    </row>
    <row r="119" spans="1:8" ht="12" customHeight="1">
      <c r="A119" s="13"/>
      <c r="B119" s="14"/>
      <c r="C119" s="14"/>
      <c r="D119" s="14"/>
      <c r="E119" s="14"/>
      <c r="F119" s="14"/>
      <c r="G119" s="3"/>
      <c r="H119" s="3"/>
    </row>
    <row r="120" spans="1:8">
      <c r="A120" s="15" t="s">
        <v>62</v>
      </c>
      <c r="B120" s="16"/>
      <c r="C120" s="17"/>
      <c r="D120" s="3"/>
      <c r="E120" s="3"/>
      <c r="F120" s="3"/>
      <c r="G120" s="3"/>
      <c r="H120" s="3"/>
    </row>
    <row r="121" spans="1:8" ht="15.75" customHeight="1">
      <c r="A121" s="15" t="s">
        <v>43</v>
      </c>
      <c r="B121" s="3"/>
      <c r="C121" s="3"/>
      <c r="D121" s="3"/>
      <c r="E121" s="3"/>
      <c r="F121" s="3"/>
      <c r="G121" s="3"/>
      <c r="H121" s="3"/>
    </row>
    <row r="122" spans="1:8"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 ht="15.75">
      <c r="A125" s="2" t="s">
        <v>61</v>
      </c>
      <c r="B125" s="2"/>
      <c r="C125" s="1"/>
      <c r="F125" s="3"/>
      <c r="G125" s="1" t="s">
        <v>27</v>
      </c>
      <c r="H125" s="3"/>
    </row>
    <row r="126" spans="1:8">
      <c r="A126" s="16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2022-11-16T08:09:41Z</dcterms:modified>
</cp:coreProperties>
</file>