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6EF773F-A7DC-49AA-9915-1509E08BA276}" xr6:coauthVersionLast="47" xr6:coauthVersionMax="47" xr10:uidLastSave="{00000000-0000-0000-0000-000000000000}"/>
  <bookViews>
    <workbookView xWindow="1080" yWindow="1080" windowWidth="16335" windowHeight="14130" xr2:uid="{00000000-000D-0000-FFFF-FFFF00000000}"/>
  </bookViews>
  <sheets>
    <sheet name="Прил 4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I17" i="1" l="1"/>
  <c r="I18" i="1"/>
  <c r="I19" i="1"/>
  <c r="I21" i="1"/>
  <c r="I10" i="1"/>
  <c r="H28" i="1"/>
  <c r="H11" i="1"/>
  <c r="H12" i="1"/>
  <c r="H13" i="1"/>
  <c r="H14" i="1"/>
  <c r="H10" i="1"/>
  <c r="H25" i="1"/>
  <c r="C25" i="1"/>
  <c r="C28" i="1" s="1"/>
  <c r="D28" i="1"/>
  <c r="D25" i="1"/>
  <c r="E16" i="1"/>
  <c r="B25" i="1" l="1"/>
  <c r="B28" i="1" s="1"/>
  <c r="B21" i="1"/>
  <c r="D21" i="1" l="1"/>
  <c r="C21" i="1"/>
  <c r="E21" i="1" l="1"/>
  <c r="F21" i="1"/>
  <c r="F19" i="1"/>
  <c r="F18" i="1"/>
  <c r="F17" i="1"/>
  <c r="F16" i="1"/>
  <c r="F15" i="1"/>
  <c r="F14" i="1"/>
  <c r="F13" i="1"/>
  <c r="F12" i="1"/>
  <c r="F11" i="1"/>
  <c r="F10" i="1"/>
  <c r="E19" i="1"/>
  <c r="E18" i="1"/>
  <c r="E17" i="1"/>
  <c r="E15" i="1"/>
  <c r="E14" i="1"/>
  <c r="E13" i="1"/>
  <c r="E12" i="1"/>
  <c r="E11" i="1"/>
  <c r="E10" i="1"/>
  <c r="E28" i="1" l="1"/>
  <c r="F28" i="1"/>
  <c r="F25" i="1"/>
  <c r="E25" i="1"/>
</calcChain>
</file>

<file path=xl/sharedStrings.xml><?xml version="1.0" encoding="utf-8"?>
<sst xmlns="http://schemas.openxmlformats.org/spreadsheetml/2006/main" count="40" uniqueCount="35">
  <si>
    <t>Сравнительный анализ</t>
  </si>
  <si>
    <t>Первонач.</t>
  </si>
  <si>
    <t>(тыс. руб.)</t>
  </si>
  <si>
    <t>характеристики</t>
  </si>
  <si>
    <t>местного бджета</t>
  </si>
  <si>
    <t>бюджет</t>
  </si>
  <si>
    <t>Действующ.</t>
  </si>
  <si>
    <t>Доходные</t>
  </si>
  <si>
    <t>Доходы с территории ЗАТО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</si>
  <si>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</si>
  <si>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</si>
  <si>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</si>
  <si>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</si>
  <si>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</si>
  <si>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Возврат остатков субсидий и субвенций из мест. бюджета</t>
  </si>
  <si>
    <t>Отклонения</t>
  </si>
  <si>
    <t>ВСЕГО ДОХОДОВ</t>
  </si>
  <si>
    <t>Приложение 4</t>
  </si>
  <si>
    <t>Доходы от возврата остатков субсидий, субвенций</t>
  </si>
  <si>
    <t>Справочно:</t>
  </si>
  <si>
    <t xml:space="preserve">     общая сумма дотаций, субсидий, субвенций,</t>
  </si>
  <si>
    <t xml:space="preserve">иных межбюджет. трансфертов (без возмещения </t>
  </si>
  <si>
    <t>2024г.</t>
  </si>
  <si>
    <t>2025г.</t>
  </si>
  <si>
    <t>затрат теплоснабжающим организациям и оплату исп. листа)</t>
  </si>
  <si>
    <t>первонач. 2025г.</t>
  </si>
  <si>
    <t>от первонач. 2024г.</t>
  </si>
  <si>
    <t>от действующ. 2024г.</t>
  </si>
  <si>
    <t xml:space="preserve">    Исполняющий обязанности</t>
  </si>
  <si>
    <t xml:space="preserve">    председателя Счетной палаты ЗАТО Железногорск</t>
  </si>
  <si>
    <t>А.И. Панкрац</t>
  </si>
  <si>
    <t>иных межбюджет. трансфертов, прочих поступлений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</si>
  <si>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</si>
  <si>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</si>
  <si>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доходных  характеристик бюджетов ЗАТО Железногорск за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</si>
</sst>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_р_."/>
    <numFmt numFmtId="165" formatCode="_-* #,##0.0_р_._-;\-* #,##0.0_р_._-;_-* &quot;-&quot;?_р_._-;_-@_-"/>
    <numFmt numFmtId="166" formatCode="#,##0.0_р_.;\-#,##0.0_р_."/>
    <numFmt numFmtId="167" formatCode="#,##0.0"/>
    <numFmt numFmtId="168" formatCode="_-* #,##0.00000_р_._-;\-* #,##0.00000_р_._-;_-* &quot;-&quot;?????_р_._-;_-@_-"/>
    <numFmt numFmtId="169" formatCode="#,##0.0\ _₽;\-#,##0.0\ _₽"/>
    <numFmt numFmtId="170" formatCode="0.0%"/>
    <numFmt numFmtId="171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u/>
      <sz val="13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49" fontId="3" fillId="0" borderId="0" xfId="0" applyNumberFormat="1" applyFont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6" fontId="0" fillId="0" borderId="0" xfId="0" applyNumberFormat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164" fontId="2" fillId="0" borderId="8" xfId="0" applyNumberFormat="1" applyFont="1" applyBorder="1" applyAlignment="1">
      <alignment horizontal="center"/>
    </xf>
    <xf numFmtId="0" fontId="9" fillId="0" borderId="8" xfId="0" applyFont="1" applyBorder="1"/>
    <xf numFmtId="164" fontId="9" fillId="0" borderId="8" xfId="0" applyNumberFormat="1" applyFont="1" applyBorder="1"/>
    <xf numFmtId="165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Border="1"/>
    <xf numFmtId="169" fontId="3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164" fontId="8" fillId="2" borderId="8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right"/>
    </xf>
    <xf numFmtId="164" fontId="8" fillId="2" borderId="9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0" fontId="9" fillId="0" borderId="11" xfId="0" applyFont="1" applyBorder="1"/>
    <xf numFmtId="164" fontId="8" fillId="2" borderId="12" xfId="0" applyNumberFormat="1" applyFont="1" applyFill="1" applyBorder="1" applyAlignment="1">
      <alignment horizontal="center"/>
    </xf>
    <xf numFmtId="164" fontId="9" fillId="0" borderId="11" xfId="0" applyNumberFormat="1" applyFont="1" applyBorder="1"/>
    <xf numFmtId="0" fontId="3" fillId="0" borderId="0" xfId="0" applyFont="1" applyAlignment="1">
      <alignment horizontal="right"/>
    </xf>
    <xf numFmtId="0" fontId="5" fillId="0" borderId="10" xfId="0" applyFont="1" applyBorder="1" applyAlignment="1">
      <alignment horizontal="center"/>
    </xf>
    <xf numFmtId="170" fontId="0" fillId="0" borderId="0" xfId="1" applyNumberFormat="1" applyFont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171" fontId="0" fillId="0" borderId="0" xfId="0" applyNumberFormat="1"/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EAEAEA"/>
      <color rgb="FF99FF66"/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37"/>
  <sheetViews>
    <sheetView tabSelected="1" topLeftCell="B6" workbookViewId="0">
      <selection activeCell="I18" sqref="I18"/>
    </sheetView>
  </sheetViews>
  <sheetFormatPr defaultRowHeight="15" x14ac:dyDescent="0.25"/>
  <cols>
    <col min="1" max="1" width="71" customWidth="1"/>
    <col min="2" max="2" width="21.28515625" customWidth="1"/>
    <col min="3" max="3" width="22" customWidth="1"/>
    <col min="4" max="4" width="21.28515625" customWidth="1"/>
    <col min="5" max="5" width="21.7109375" customWidth="1"/>
    <col min="6" max="6" width="23.7109375" customWidth="1"/>
    <col min="7" max="7" width="3.85546875" customWidth="1"/>
    <col min="8" max="8" width="13" customWidth="1"/>
    <col min="9" max="9" width="13.5703125" bestFit="1" customWidth="1"/>
  </cols>
  <sheetData>
    <row r="2" spans="1:17" ht="18.75" x14ac:dyDescent="0.3">
      <c r="F2" s="38" t="s">
        <v>17</v>
      </c>
    </row>
    <row r="3" spans="1:17" ht="20.25" customHeight="1" x14ac:dyDescent="0.3">
      <c r="A3" s="43" t="s">
        <v>0</v>
      </c>
      <c r="B3" s="43"/>
      <c r="C3" s="43"/>
      <c r="D3" s="43"/>
      <c r="E3" s="43"/>
      <c r="F3" s="4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0.25" customHeight="1" x14ac:dyDescent="0.3">
      <c r="A4" s="43" t="s">
        <v>34</v>
      </c>
      <c r="B4" s="43"/>
      <c r="C4" s="43"/>
      <c r="D4" s="43"/>
      <c r="E4" s="43"/>
      <c r="F4" s="4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9.5" customHeight="1" x14ac:dyDescent="0.3">
      <c r="A5" s="43" t="s">
        <v>2</v>
      </c>
      <c r="B5" s="43"/>
      <c r="C5" s="43"/>
      <c r="D5" s="43"/>
      <c r="E5" s="43"/>
      <c r="F5" s="43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thickBot="1" x14ac:dyDescent="0.35">
      <c r="A6" s="3"/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7.25" thickBot="1" x14ac:dyDescent="0.3">
      <c r="A7" s="4" t="s">
        <v>7</v>
      </c>
      <c r="B7" s="41" t="s">
        <v>22</v>
      </c>
      <c r="C7" s="42"/>
      <c r="D7" s="39" t="s">
        <v>23</v>
      </c>
      <c r="E7" s="41" t="s">
        <v>15</v>
      </c>
      <c r="F7" s="4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6.5" x14ac:dyDescent="0.25">
      <c r="A8" s="5" t="s">
        <v>3</v>
      </c>
      <c r="B8" s="4" t="s">
        <v>1</v>
      </c>
      <c r="C8" s="4" t="s">
        <v>6</v>
      </c>
      <c r="D8" s="4" t="s">
        <v>1</v>
      </c>
      <c r="E8" s="4" t="s">
        <v>25</v>
      </c>
      <c r="F8" s="4" t="s">
        <v>25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7.25" thickBot="1" x14ac:dyDescent="0.3">
      <c r="A9" s="6" t="s">
        <v>4</v>
      </c>
      <c r="B9" s="6" t="s">
        <v>5</v>
      </c>
      <c r="C9" s="6" t="s">
        <v>5</v>
      </c>
      <c r="D9" s="6" t="s">
        <v>5</v>
      </c>
      <c r="E9" s="6" t="s">
        <v>26</v>
      </c>
      <c r="F9" s="6" t="s">
        <v>27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 x14ac:dyDescent="0.3">
      <c r="A10" s="23" t="s">
        <v>8</v>
      </c>
      <c r="B10" s="27">
        <v>1683849.0759999999</v>
      </c>
      <c r="C10" s="11">
        <v>1744013.3091899999</v>
      </c>
      <c r="D10" s="27">
        <v>1988834.5859999999</v>
      </c>
      <c r="E10" s="27">
        <f t="shared" ref="E10:E19" si="0">D10-B10</f>
        <v>304985.51</v>
      </c>
      <c r="F10" s="12">
        <f t="shared" ref="F10:F19" si="1">D10-C10</f>
        <v>244821.27680999995</v>
      </c>
      <c r="H10" s="40">
        <f>D10/B10-1</f>
        <v>0.18112401779172282</v>
      </c>
      <c r="I10" s="9">
        <f>F10/C10</f>
        <v>0.14037810119907068</v>
      </c>
    </row>
    <row r="11" spans="1:17" ht="18.75" x14ac:dyDescent="0.3">
      <c r="A11" s="15" t="s">
        <v>9</v>
      </c>
      <c r="B11" s="27">
        <v>957194.1</v>
      </c>
      <c r="C11" s="11">
        <v>957194.1</v>
      </c>
      <c r="D11" s="27">
        <v>848863</v>
      </c>
      <c r="E11" s="27">
        <f t="shared" si="0"/>
        <v>-108331.09999999998</v>
      </c>
      <c r="F11" s="12">
        <f t="shared" si="1"/>
        <v>-108331.09999999998</v>
      </c>
      <c r="H11" s="40">
        <f t="shared" ref="H11:H14" si="2">D11/B11-1</f>
        <v>-0.11317568714642101</v>
      </c>
      <c r="I11" s="9"/>
    </row>
    <row r="12" spans="1:17" ht="18.75" x14ac:dyDescent="0.3">
      <c r="A12" s="15" t="s">
        <v>10</v>
      </c>
      <c r="B12" s="27">
        <v>282377.42460000003</v>
      </c>
      <c r="C12" s="11">
        <v>801403.99915000005</v>
      </c>
      <c r="D12" s="27">
        <v>153511.85884</v>
      </c>
      <c r="E12" s="27">
        <f t="shared" si="0"/>
        <v>-128865.56576000003</v>
      </c>
      <c r="F12" s="12">
        <f t="shared" si="1"/>
        <v>-647892.14031000005</v>
      </c>
      <c r="H12" s="40">
        <f t="shared" si="2"/>
        <v>-0.45635930684807302</v>
      </c>
      <c r="I12" s="9"/>
    </row>
    <row r="13" spans="1:17" ht="18.75" x14ac:dyDescent="0.3">
      <c r="A13" s="15" t="s">
        <v>11</v>
      </c>
      <c r="B13" s="27">
        <v>1531392.7</v>
      </c>
      <c r="C13" s="11">
        <v>1643357.4617900001</v>
      </c>
      <c r="D13" s="27">
        <v>1638832.9</v>
      </c>
      <c r="E13" s="27">
        <f t="shared" si="0"/>
        <v>107440.19999999995</v>
      </c>
      <c r="F13" s="12">
        <f t="shared" si="1"/>
        <v>-4524.5617900001816</v>
      </c>
      <c r="H13" s="40">
        <f t="shared" si="2"/>
        <v>7.015849037284827E-2</v>
      </c>
    </row>
    <row r="14" spans="1:17" ht="18.75" x14ac:dyDescent="0.3">
      <c r="A14" s="15" t="s">
        <v>12</v>
      </c>
      <c r="B14" s="27">
        <v>98705.5</v>
      </c>
      <c r="C14" s="11">
        <v>114303.13149</v>
      </c>
      <c r="D14" s="27">
        <v>0</v>
      </c>
      <c r="E14" s="27">
        <f t="shared" si="0"/>
        <v>-98705.5</v>
      </c>
      <c r="F14" s="12">
        <f t="shared" si="1"/>
        <v>-114303.13149</v>
      </c>
      <c r="H14" s="40">
        <f t="shared" si="2"/>
        <v>-1</v>
      </c>
    </row>
    <row r="15" spans="1:17" ht="33.75" x14ac:dyDescent="0.3">
      <c r="A15" s="16" t="s">
        <v>32</v>
      </c>
      <c r="B15" s="28">
        <v>0</v>
      </c>
      <c r="C15" s="11"/>
      <c r="D15" s="28">
        <v>0</v>
      </c>
      <c r="E15" s="28">
        <f t="shared" si="0"/>
        <v>0</v>
      </c>
      <c r="F15" s="12">
        <f t="shared" si="1"/>
        <v>0</v>
      </c>
      <c r="H15" s="10"/>
    </row>
    <row r="16" spans="1:17" ht="18.75" x14ac:dyDescent="0.3">
      <c r="A16" s="16" t="s">
        <v>33</v>
      </c>
      <c r="B16" s="28">
        <v>0</v>
      </c>
      <c r="C16" s="11">
        <v>250</v>
      </c>
      <c r="D16" s="28">
        <v>0</v>
      </c>
      <c r="E16" s="28">
        <f t="shared" si="0"/>
        <v>0</v>
      </c>
      <c r="F16" s="12">
        <f t="shared" si="1"/>
        <v>-250</v>
      </c>
      <c r="H16" s="10"/>
    </row>
    <row r="17" spans="1:9" ht="18.75" x14ac:dyDescent="0.3">
      <c r="A17" s="15" t="s">
        <v>13</v>
      </c>
      <c r="B17" s="28">
        <v>0</v>
      </c>
      <c r="C17" s="11">
        <v>322583.89616</v>
      </c>
      <c r="D17" s="28">
        <v>322580</v>
      </c>
      <c r="E17" s="28">
        <f t="shared" si="0"/>
        <v>322580</v>
      </c>
      <c r="F17" s="12">
        <f t="shared" si="1"/>
        <v>-3.8961600000038743</v>
      </c>
      <c r="I17" s="44">
        <f>D21-D17+108000</f>
        <v>4738042.3448399995</v>
      </c>
    </row>
    <row r="18" spans="1:9" ht="18.75" x14ac:dyDescent="0.3">
      <c r="A18" s="15" t="s">
        <v>18</v>
      </c>
      <c r="B18" s="28">
        <v>0</v>
      </c>
      <c r="C18" s="11">
        <v>2275.7572799999998</v>
      </c>
      <c r="D18" s="28">
        <v>0</v>
      </c>
      <c r="E18" s="28">
        <f t="shared" si="0"/>
        <v>0</v>
      </c>
      <c r="F18" s="12">
        <f t="shared" si="1"/>
        <v>-2275.7572799999998</v>
      </c>
      <c r="I18" s="8">
        <f>B21-159000-98000</f>
        <v>4296518.8005999997</v>
      </c>
    </row>
    <row r="19" spans="1:9" ht="18.75" x14ac:dyDescent="0.3">
      <c r="A19" s="15" t="s">
        <v>14</v>
      </c>
      <c r="B19" s="28">
        <v>0</v>
      </c>
      <c r="C19" s="24">
        <v>-6354.4743200000003</v>
      </c>
      <c r="D19" s="28">
        <v>0</v>
      </c>
      <c r="E19" s="28">
        <f t="shared" si="0"/>
        <v>0</v>
      </c>
      <c r="F19" s="12">
        <f t="shared" si="1"/>
        <v>6354.4743200000003</v>
      </c>
      <c r="I19">
        <f>I17/I18</f>
        <v>1.1027630890800111</v>
      </c>
    </row>
    <row r="20" spans="1:9" ht="6.75" customHeight="1" x14ac:dyDescent="0.3">
      <c r="A20" s="15"/>
      <c r="B20" s="29"/>
      <c r="C20" s="13"/>
      <c r="D20" s="29"/>
      <c r="E20" s="29"/>
      <c r="F20" s="14"/>
    </row>
    <row r="21" spans="1:9" ht="18.75" x14ac:dyDescent="0.3">
      <c r="A21" s="22" t="s">
        <v>16</v>
      </c>
      <c r="B21" s="30">
        <f>B10+B11+B12+B13+B14+B15+B16+B17+B18+B19</f>
        <v>4553518.8005999997</v>
      </c>
      <c r="C21" s="17">
        <f>C10+C11+C12+C13+C14+C15+C16+C17+C18+C19</f>
        <v>5579027.1807399997</v>
      </c>
      <c r="D21" s="30">
        <f>D10+D11+D12+D13+D14+D15+D16+D17+D18+D19</f>
        <v>4952622.3448399995</v>
      </c>
      <c r="E21" s="30">
        <f>D21-B21</f>
        <v>399103.54423999973</v>
      </c>
      <c r="F21" s="17">
        <f>D21-C21</f>
        <v>-626404.8359000003</v>
      </c>
      <c r="I21">
        <f>(159000+98700+77000+108000)/(B21-159000-98700)</f>
        <v>0.103053694894712</v>
      </c>
    </row>
    <row r="22" spans="1:9" ht="8.25" customHeight="1" x14ac:dyDescent="0.3">
      <c r="A22" s="15"/>
      <c r="B22" s="29"/>
      <c r="C22" s="13"/>
      <c r="D22" s="29"/>
      <c r="E22" s="29"/>
      <c r="F22" s="14"/>
    </row>
    <row r="23" spans="1:9" ht="18.75" x14ac:dyDescent="0.3">
      <c r="A23" s="25" t="s">
        <v>19</v>
      </c>
      <c r="B23" s="29"/>
      <c r="C23" s="13"/>
      <c r="D23" s="29"/>
      <c r="E23" s="29"/>
      <c r="F23" s="14"/>
    </row>
    <row r="24" spans="1:9" ht="18.75" customHeight="1" x14ac:dyDescent="0.35">
      <c r="A24" s="26" t="s">
        <v>20</v>
      </c>
      <c r="B24" s="31"/>
      <c r="C24" s="18"/>
      <c r="D24" s="31"/>
      <c r="E24" s="31"/>
      <c r="F24" s="19"/>
    </row>
    <row r="25" spans="1:9" ht="21" customHeight="1" x14ac:dyDescent="0.35">
      <c r="A25" s="26" t="s">
        <v>31</v>
      </c>
      <c r="B25" s="32">
        <f>B11+B12+B13+B14</f>
        <v>2869669.7246000003</v>
      </c>
      <c r="C25" s="20">
        <f>C11+C12+C13+C14+C15+C16+C17+C18+C19</f>
        <v>3835013.8715500003</v>
      </c>
      <c r="D25" s="32">
        <f>D11+D12+D13+D14+D17</f>
        <v>2963787.7588399998</v>
      </c>
      <c r="E25" s="32">
        <f>D25-B25</f>
        <v>94118.034239999484</v>
      </c>
      <c r="F25" s="21">
        <f>D25-C25</f>
        <v>-871226.11271000048</v>
      </c>
      <c r="H25">
        <f>D25/B25</f>
        <v>1.0327975144432757</v>
      </c>
    </row>
    <row r="26" spans="1:9" ht="19.5" x14ac:dyDescent="0.35">
      <c r="A26" s="26" t="s">
        <v>20</v>
      </c>
      <c r="B26" s="31"/>
      <c r="C26" s="18"/>
      <c r="D26" s="31"/>
      <c r="E26" s="33"/>
      <c r="F26" s="19"/>
    </row>
    <row r="27" spans="1:9" ht="19.5" x14ac:dyDescent="0.35">
      <c r="A27" s="26" t="s">
        <v>21</v>
      </c>
      <c r="B27" s="34"/>
      <c r="C27" s="35"/>
      <c r="D27" s="34"/>
      <c r="E27" s="36"/>
      <c r="F27" s="37"/>
    </row>
    <row r="28" spans="1:9" ht="19.5" x14ac:dyDescent="0.35">
      <c r="A28" s="26" t="s">
        <v>24</v>
      </c>
      <c r="B28" s="32">
        <f>B25-0</f>
        <v>2869669.7246000003</v>
      </c>
      <c r="C28" s="20">
        <f>C25-322583.89616</f>
        <v>3512429.9753900003</v>
      </c>
      <c r="D28" s="32">
        <f>D25-D17</f>
        <v>2641207.7588399998</v>
      </c>
      <c r="E28" s="32">
        <f>D28-B28</f>
        <v>-228461.96576000052</v>
      </c>
      <c r="F28" s="21">
        <f>D28-C28</f>
        <v>-871222.21655000048</v>
      </c>
      <c r="H28" s="40">
        <f t="shared" ref="H28" si="3">D28/B28-1</f>
        <v>-7.9612634095669543E-2</v>
      </c>
    </row>
    <row r="29" spans="1:9" x14ac:dyDescent="0.25">
      <c r="B29" s="8"/>
      <c r="C29" s="8"/>
      <c r="D29" s="8"/>
      <c r="E29" s="8"/>
    </row>
    <row r="30" spans="1:9" x14ac:dyDescent="0.25">
      <c r="B30" s="8"/>
      <c r="C30" s="8"/>
      <c r="D30" s="8"/>
      <c r="E30" s="8"/>
    </row>
    <row r="31" spans="1:9" ht="18.75" x14ac:dyDescent="0.3">
      <c r="A31" s="2" t="s">
        <v>28</v>
      </c>
      <c r="C31" s="7"/>
    </row>
    <row r="32" spans="1:9" ht="18.75" x14ac:dyDescent="0.3">
      <c r="A32" s="2" t="s">
        <v>29</v>
      </c>
      <c r="C32" s="2"/>
      <c r="D32" s="2"/>
      <c r="E32" s="2" t="s">
        <v>30</v>
      </c>
    </row>
    <row r="37" spans="2:2" x14ac:dyDescent="0.25">
      <c r="B37" s="8"/>
    </row>
  </sheetData>
  <mergeCells count="5">
    <mergeCell ref="B7:C7"/>
    <mergeCell ref="A3:F3"/>
    <mergeCell ref="A4:F4"/>
    <mergeCell ref="A5:F5"/>
    <mergeCell ref="E7:F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4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2024-11-23T11:42:56Z</dcterms:modified>
</cp:coreProperties>
</file>